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O:\1. REAL ESTATE\06. CRIs\01. HREC\Comunicação\Relatório\2026.07\"/>
    </mc:Choice>
  </mc:AlternateContent>
  <xr:revisionPtr revIDLastSave="0" documentId="13_ncr:1_{34FEDFD9-3414-4ABB-ACF1-0318EF40B51A}" xr6:coauthVersionLast="47" xr6:coauthVersionMax="47" xr10:uidLastSave="{00000000-0000-0000-0000-000000000000}"/>
  <bookViews>
    <workbookView xWindow="-120" yWindow="-120" windowWidth="29040" windowHeight="15720" activeTab="4" xr2:uid="{00000000-000D-0000-FFFF-FFFF00000000}"/>
  </bookViews>
  <sheets>
    <sheet name="Capa" sheetId="1" r:id="rId1"/>
    <sheet name="Portfólio CRIs" sheetId="4" r:id="rId2"/>
    <sheet name="Resultado" sheetId="2" r:id="rId3"/>
    <sheet name="Carteira" sheetId="15" r:id="rId4"/>
    <sheet name="Liquidez e Mercado" sheetId="1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89" i="17" l="1"/>
  <c r="E1388" i="17"/>
  <c r="E1387" i="17"/>
  <c r="E1386" i="17"/>
  <c r="E1385" i="17"/>
  <c r="E1384" i="17"/>
  <c r="E1383" i="17"/>
  <c r="E1382" i="17"/>
  <c r="E1381" i="17"/>
  <c r="E1380" i="17"/>
  <c r="E1379" i="17"/>
  <c r="E1378" i="17"/>
  <c r="E1377" i="17"/>
  <c r="E1376" i="17"/>
  <c r="E1375" i="17"/>
  <c r="E1374" i="17"/>
  <c r="E1373" i="17"/>
  <c r="E1372" i="17"/>
  <c r="E1371" i="17"/>
  <c r="E1370" i="17"/>
  <c r="E1369" i="17"/>
  <c r="E1368" i="17"/>
  <c r="E1367" i="17"/>
  <c r="E1366" i="17"/>
  <c r="E1365" i="17"/>
  <c r="E1364" i="17"/>
  <c r="E1363" i="17"/>
  <c r="E1362" i="17"/>
  <c r="E1361" i="17"/>
  <c r="E1360" i="17"/>
  <c r="E1359" i="17"/>
  <c r="E1358" i="17"/>
  <c r="E1357" i="17"/>
  <c r="E1356" i="17"/>
  <c r="E1355" i="17"/>
  <c r="E1354" i="17"/>
  <c r="E1353" i="17"/>
  <c r="E1352" i="17"/>
  <c r="E1351" i="17"/>
  <c r="E1350" i="17"/>
  <c r="E1349" i="17"/>
  <c r="E1348" i="17"/>
  <c r="E1347" i="17"/>
  <c r="E1346" i="17"/>
  <c r="E1345" i="17"/>
  <c r="E1344" i="17"/>
  <c r="E1343" i="17"/>
  <c r="E1342" i="17"/>
  <c r="E1341" i="17"/>
  <c r="E1340" i="17"/>
  <c r="E1339" i="17"/>
  <c r="E1338" i="17"/>
  <c r="E1337" i="17"/>
  <c r="E1336" i="17"/>
  <c r="E1335" i="17"/>
  <c r="E1334" i="17"/>
  <c r="E1333" i="17"/>
  <c r="E1332" i="17"/>
  <c r="E1331" i="17"/>
  <c r="E1330" i="17"/>
  <c r="E1329" i="17"/>
  <c r="E1328" i="17"/>
  <c r="E1327" i="17"/>
  <c r="E1326" i="17"/>
  <c r="E1325" i="17"/>
  <c r="E1324" i="17"/>
  <c r="E1323" i="17"/>
  <c r="E1322" i="17"/>
  <c r="E1321" i="17"/>
  <c r="E1320" i="17"/>
  <c r="E1319" i="17"/>
  <c r="E1318" i="17"/>
  <c r="E1317" i="17"/>
  <c r="E1316" i="17"/>
  <c r="E1315" i="17"/>
  <c r="E1314" i="17"/>
  <c r="E1313" i="17"/>
  <c r="E1312" i="17"/>
  <c r="E1311" i="17"/>
  <c r="E1310" i="17"/>
  <c r="E1309" i="17"/>
  <c r="E1308" i="17"/>
  <c r="E1307" i="17"/>
  <c r="E1306" i="17"/>
  <c r="E1305" i="17"/>
  <c r="E1304" i="17"/>
  <c r="E1303" i="17"/>
  <c r="E1302" i="17"/>
  <c r="E1301" i="17"/>
  <c r="E1300" i="17"/>
  <c r="E1299" i="17"/>
  <c r="E1298" i="17"/>
  <c r="E1297" i="17"/>
  <c r="E1296" i="17"/>
  <c r="E1295" i="17"/>
  <c r="E1294" i="17"/>
  <c r="E1293" i="17"/>
  <c r="E1292" i="17"/>
  <c r="E1291" i="17"/>
  <c r="E1290" i="17"/>
  <c r="E1289" i="17"/>
  <c r="E1288" i="17"/>
  <c r="E1287" i="17"/>
  <c r="E1286" i="17"/>
  <c r="E1285" i="17"/>
  <c r="E1284" i="17"/>
  <c r="E1283" i="17"/>
  <c r="E1282" i="17"/>
  <c r="E1281" i="17"/>
  <c r="E1280" i="17"/>
  <c r="E1279" i="17"/>
  <c r="E1278" i="17"/>
  <c r="E1277" i="17"/>
  <c r="E1276" i="17"/>
  <c r="E1275" i="17"/>
  <c r="E1274" i="17"/>
  <c r="E1273" i="17"/>
  <c r="E1272" i="17"/>
  <c r="E1271" i="17"/>
  <c r="E1270" i="17"/>
  <c r="E1269" i="17"/>
  <c r="E1268" i="17"/>
  <c r="E1267" i="17"/>
  <c r="E1266" i="17"/>
  <c r="E1265" i="17"/>
  <c r="E1264" i="17"/>
  <c r="E1263" i="17"/>
  <c r="E1262" i="17"/>
  <c r="E1261" i="17"/>
  <c r="E1260" i="17"/>
  <c r="E1259" i="17"/>
  <c r="E1258" i="17"/>
  <c r="E1257" i="17"/>
  <c r="E1256" i="17"/>
  <c r="E1255" i="17"/>
  <c r="E1254" i="17"/>
  <c r="E1253" i="17"/>
  <c r="E1252" i="17"/>
  <c r="E1251" i="17"/>
  <c r="E1250" i="17"/>
  <c r="E1249" i="17"/>
  <c r="E1248" i="17"/>
  <c r="E1247" i="17"/>
  <c r="E1246" i="17"/>
  <c r="E1245" i="17"/>
  <c r="E1244" i="17"/>
  <c r="E1243" i="17"/>
  <c r="E1242" i="17"/>
  <c r="E1241" i="17"/>
  <c r="E1240" i="17"/>
  <c r="E1239" i="17"/>
  <c r="E1238" i="17"/>
  <c r="E1237" i="17"/>
  <c r="E1236" i="17"/>
  <c r="E1235" i="17"/>
  <c r="E1234" i="17"/>
  <c r="E1233" i="17"/>
  <c r="E1232" i="17"/>
  <c r="E1231" i="17"/>
  <c r="E1230" i="17"/>
  <c r="E1229" i="17"/>
  <c r="E1228" i="17"/>
  <c r="E1227" i="17"/>
  <c r="E1226" i="17"/>
  <c r="E1225" i="17"/>
  <c r="E1224" i="17"/>
  <c r="E1223" i="17"/>
  <c r="E1222" i="17"/>
  <c r="E1221" i="17"/>
  <c r="E1220" i="17"/>
  <c r="E1219" i="17"/>
  <c r="E1218" i="17"/>
  <c r="E1217" i="17"/>
  <c r="E1216" i="17"/>
  <c r="E1215" i="17"/>
  <c r="E1214" i="17"/>
  <c r="E1213" i="17"/>
  <c r="E1212" i="17"/>
  <c r="E1211" i="17"/>
  <c r="E1210" i="17"/>
  <c r="E1209" i="17"/>
  <c r="E1208" i="17"/>
  <c r="E1207" i="17"/>
  <c r="E1206" i="17"/>
  <c r="E1205" i="17"/>
  <c r="E1204" i="17"/>
  <c r="E1203" i="17"/>
  <c r="E1202" i="17"/>
  <c r="E1201" i="17"/>
  <c r="E1200" i="17"/>
  <c r="E1199" i="17"/>
  <c r="E1198" i="17"/>
  <c r="E1197" i="17"/>
  <c r="E1196" i="17"/>
  <c r="E1195" i="17"/>
  <c r="E1194" i="17"/>
  <c r="E1193" i="17"/>
  <c r="E1192" i="17"/>
  <c r="E1191" i="17"/>
  <c r="E1190" i="17"/>
  <c r="E1189" i="17"/>
  <c r="E1188" i="17"/>
  <c r="E1187" i="17"/>
  <c r="E1186" i="17"/>
  <c r="E1185" i="17"/>
  <c r="E1184" i="17"/>
  <c r="E1183" i="17"/>
  <c r="E1182" i="17"/>
  <c r="E1181" i="17"/>
  <c r="E1180" i="17"/>
  <c r="E1179" i="17"/>
  <c r="E1178" i="17"/>
  <c r="E1177" i="17"/>
  <c r="E1176" i="17"/>
  <c r="E1175" i="17"/>
  <c r="E1174" i="17"/>
  <c r="E1173" i="17"/>
  <c r="E1172" i="17"/>
  <c r="E1171" i="17"/>
  <c r="E1170" i="17"/>
  <c r="E1169" i="17"/>
  <c r="E1168" i="17"/>
  <c r="E1167" i="17"/>
  <c r="E1166" i="17"/>
  <c r="E1165" i="17"/>
  <c r="E1164" i="17"/>
  <c r="E1163" i="17"/>
  <c r="E1162" i="17"/>
  <c r="E1161" i="17"/>
  <c r="E1160" i="17"/>
  <c r="E1159" i="17"/>
  <c r="E1158" i="17"/>
  <c r="E1157" i="17"/>
  <c r="E1156" i="17"/>
  <c r="E1155" i="17"/>
  <c r="E1154" i="17"/>
  <c r="E1153" i="17"/>
  <c r="E1152" i="17"/>
  <c r="E1151" i="17"/>
  <c r="E1150" i="17"/>
  <c r="E1149" i="17"/>
  <c r="E1148" i="17"/>
  <c r="E1147" i="17"/>
  <c r="E1146" i="17"/>
  <c r="E1145" i="17"/>
  <c r="E1144" i="17"/>
  <c r="E1143" i="17"/>
  <c r="E1142" i="17"/>
  <c r="E1141" i="17"/>
  <c r="E1140" i="17"/>
  <c r="E1139" i="17"/>
  <c r="E1138" i="17"/>
  <c r="E1137" i="17"/>
  <c r="E1136" i="17"/>
  <c r="E1135" i="17"/>
  <c r="E1134" i="17"/>
  <c r="E1133" i="17"/>
  <c r="E1132" i="17"/>
  <c r="E1131" i="17"/>
  <c r="E1130" i="17"/>
  <c r="E1129" i="17"/>
  <c r="E1128" i="17"/>
  <c r="E1127" i="17"/>
  <c r="E1126" i="17"/>
  <c r="E1125" i="17"/>
  <c r="E1124" i="17"/>
  <c r="E1123" i="17"/>
  <c r="E1122" i="17"/>
  <c r="E1121" i="17"/>
  <c r="E1120" i="17"/>
  <c r="E1119" i="17"/>
  <c r="E1118" i="17"/>
  <c r="E1117" i="17"/>
  <c r="E1116" i="17"/>
  <c r="E1115" i="17"/>
  <c r="E1114" i="17"/>
  <c r="E1113" i="17"/>
  <c r="E1112" i="17"/>
  <c r="E1111" i="17"/>
  <c r="E1110" i="17"/>
  <c r="E1109" i="17"/>
  <c r="E1108" i="17"/>
  <c r="E1107" i="17"/>
  <c r="E1106" i="17"/>
  <c r="E1105" i="17"/>
  <c r="E1104" i="17"/>
  <c r="E1103" i="17"/>
  <c r="E1102" i="17"/>
  <c r="E1101" i="17"/>
  <c r="E1100" i="17"/>
  <c r="E1099" i="17"/>
  <c r="E1098" i="17"/>
  <c r="E1097" i="17"/>
  <c r="E1096" i="17"/>
  <c r="E1095" i="17"/>
  <c r="E1094" i="17"/>
  <c r="E1093" i="17"/>
  <c r="E1092" i="17"/>
  <c r="E1091" i="17"/>
  <c r="E1090" i="17"/>
  <c r="E1089" i="17"/>
  <c r="E1088" i="17"/>
  <c r="E1087" i="17"/>
  <c r="E1086" i="17"/>
  <c r="E1085" i="17"/>
  <c r="E1084" i="17"/>
  <c r="E1083" i="17"/>
  <c r="E1082" i="17"/>
  <c r="E1081" i="17"/>
  <c r="E1080" i="17"/>
  <c r="E1079" i="17"/>
  <c r="E1078" i="17"/>
  <c r="E1077" i="17"/>
  <c r="E1076" i="17"/>
  <c r="E1075" i="17"/>
  <c r="E1074" i="17"/>
  <c r="E1073" i="17"/>
  <c r="E1072" i="17"/>
  <c r="E1071" i="17"/>
  <c r="E1070" i="17"/>
  <c r="E1069" i="17"/>
  <c r="E1068" i="17"/>
  <c r="E1067" i="17"/>
  <c r="E1066" i="17"/>
  <c r="E1065" i="17"/>
  <c r="E1064" i="17"/>
  <c r="E1063" i="17"/>
  <c r="E1062" i="17"/>
  <c r="E1061" i="17"/>
  <c r="E1060" i="17"/>
  <c r="E1059" i="17"/>
  <c r="E1058" i="17"/>
  <c r="E1057" i="17"/>
  <c r="E1056" i="17"/>
  <c r="E1055" i="17"/>
  <c r="E1054" i="17"/>
  <c r="E1053" i="17"/>
  <c r="E1052" i="17"/>
  <c r="E1051" i="17"/>
  <c r="E1050" i="17"/>
  <c r="E1049" i="17"/>
  <c r="E1048" i="17"/>
  <c r="E1047" i="17"/>
  <c r="E1046" i="17"/>
  <c r="E1045" i="17"/>
  <c r="E1044" i="17"/>
  <c r="E1043" i="17"/>
  <c r="E1042" i="17"/>
  <c r="E1041" i="17"/>
  <c r="E1040" i="17"/>
  <c r="E1039" i="17"/>
  <c r="E1038" i="17"/>
  <c r="E1037" i="17"/>
  <c r="E1036" i="17"/>
  <c r="E1035" i="17"/>
  <c r="E1034" i="17"/>
  <c r="E1033" i="17"/>
  <c r="E1032" i="17"/>
  <c r="E1031" i="17"/>
  <c r="E1030" i="17"/>
  <c r="E1029" i="17"/>
  <c r="E1028" i="17"/>
  <c r="E1027" i="17"/>
  <c r="E1026" i="17"/>
  <c r="E1025" i="17"/>
  <c r="E1024" i="17"/>
  <c r="E1023" i="17"/>
  <c r="E1022" i="17"/>
  <c r="E1021" i="17"/>
  <c r="E1020" i="17"/>
  <c r="E1019" i="17"/>
  <c r="E1018" i="17"/>
  <c r="E1017" i="17"/>
  <c r="E1016" i="17"/>
  <c r="E1015" i="17"/>
  <c r="E1014" i="17"/>
  <c r="E1013" i="17"/>
  <c r="E1012" i="17"/>
  <c r="E1011" i="17"/>
  <c r="E1010" i="17"/>
  <c r="E1009" i="17"/>
  <c r="E1008" i="17"/>
  <c r="E1007" i="17"/>
  <c r="E1006" i="17"/>
  <c r="E1005" i="17"/>
  <c r="E1004" i="17"/>
  <c r="E1003" i="17"/>
  <c r="E1002" i="17"/>
  <c r="E1001" i="17"/>
  <c r="E1000" i="17"/>
  <c r="E999" i="17"/>
  <c r="E998" i="17"/>
  <c r="E997" i="17"/>
  <c r="E996" i="17"/>
  <c r="E995" i="17"/>
  <c r="E994" i="17"/>
  <c r="E993" i="17"/>
  <c r="E992" i="17"/>
  <c r="E991" i="17"/>
  <c r="E990" i="17"/>
  <c r="E989" i="17"/>
  <c r="E988" i="17"/>
  <c r="E987" i="17"/>
  <c r="E986" i="17"/>
  <c r="E985" i="17"/>
  <c r="E984" i="17"/>
  <c r="E983" i="17"/>
  <c r="E982" i="17"/>
  <c r="E981" i="17"/>
  <c r="E980" i="17"/>
  <c r="E979" i="17"/>
  <c r="E978" i="17"/>
  <c r="E977" i="17"/>
  <c r="E976" i="17"/>
  <c r="E975" i="17"/>
  <c r="E974" i="17"/>
  <c r="E973" i="17"/>
  <c r="E972" i="17"/>
  <c r="E971" i="17"/>
  <c r="E970" i="17"/>
  <c r="E969" i="17"/>
  <c r="E968" i="17"/>
  <c r="E967" i="17"/>
  <c r="E966" i="17"/>
  <c r="E965" i="17"/>
  <c r="E964" i="17"/>
  <c r="E963" i="17"/>
  <c r="E962" i="17"/>
  <c r="E961" i="17"/>
  <c r="E960" i="17"/>
  <c r="E959" i="17"/>
  <c r="E958" i="17"/>
  <c r="E957" i="17"/>
  <c r="E956" i="17"/>
  <c r="E955" i="17"/>
  <c r="E954" i="17"/>
  <c r="E953" i="17"/>
  <c r="E952" i="17"/>
  <c r="E951" i="17"/>
  <c r="E950" i="17"/>
  <c r="E949" i="17"/>
  <c r="E948" i="17"/>
  <c r="E947" i="17"/>
  <c r="E946" i="17"/>
  <c r="E945" i="17"/>
  <c r="E944" i="17"/>
  <c r="E943" i="17"/>
  <c r="E942" i="17"/>
  <c r="E941" i="17"/>
  <c r="E940" i="17"/>
  <c r="E939" i="17"/>
  <c r="E938" i="17"/>
  <c r="E937" i="17"/>
  <c r="E936" i="17"/>
  <c r="E935" i="17"/>
  <c r="E934" i="17"/>
  <c r="E933" i="17"/>
  <c r="E932" i="17"/>
  <c r="E931" i="17"/>
  <c r="E930" i="17"/>
  <c r="E929" i="17"/>
  <c r="E928" i="17"/>
  <c r="E927" i="17"/>
  <c r="E926" i="17"/>
  <c r="E925" i="17"/>
  <c r="E924" i="17"/>
  <c r="E923" i="17"/>
  <c r="E922" i="17"/>
  <c r="E921" i="17"/>
  <c r="E920" i="17"/>
  <c r="E919" i="17"/>
  <c r="E918" i="17"/>
  <c r="E917" i="17"/>
  <c r="E916" i="17"/>
  <c r="E915" i="17"/>
  <c r="E914" i="17"/>
  <c r="E913" i="17"/>
  <c r="E912" i="17"/>
  <c r="E911" i="17"/>
  <c r="E910" i="17"/>
  <c r="E909" i="17"/>
  <c r="E908" i="17"/>
  <c r="E907" i="17"/>
  <c r="E906" i="17"/>
  <c r="E905" i="17"/>
  <c r="E904" i="17"/>
  <c r="E903" i="17"/>
  <c r="E902" i="17"/>
  <c r="E901" i="17"/>
  <c r="E900" i="17"/>
  <c r="E899" i="17"/>
  <c r="E898" i="17"/>
  <c r="E897" i="17"/>
  <c r="E896" i="17"/>
  <c r="E895" i="17"/>
  <c r="E894" i="17"/>
  <c r="E893" i="17"/>
  <c r="E892" i="17"/>
  <c r="E891" i="17"/>
  <c r="E890" i="17"/>
  <c r="E889" i="17"/>
  <c r="E888" i="17"/>
  <c r="E887" i="17"/>
  <c r="E886" i="17"/>
  <c r="E885" i="17"/>
  <c r="E884" i="17"/>
  <c r="E883" i="17"/>
  <c r="E882" i="17"/>
  <c r="E881" i="17"/>
  <c r="E880" i="17"/>
  <c r="E879" i="17"/>
  <c r="E878" i="17"/>
  <c r="E877" i="17"/>
  <c r="E876" i="17"/>
  <c r="E875" i="17"/>
  <c r="E874" i="17"/>
  <c r="E873" i="17"/>
  <c r="E872" i="17"/>
  <c r="E871" i="17"/>
  <c r="E870" i="17"/>
  <c r="E869" i="17"/>
  <c r="E868" i="17"/>
  <c r="E867" i="17"/>
  <c r="E866" i="17"/>
  <c r="E865" i="17"/>
  <c r="E864" i="17"/>
  <c r="E863" i="17"/>
  <c r="E862" i="17"/>
  <c r="E861" i="17"/>
  <c r="E860" i="17"/>
  <c r="E859" i="17"/>
  <c r="E858" i="17"/>
  <c r="E857" i="17"/>
  <c r="E856" i="17"/>
  <c r="E855" i="17"/>
  <c r="E854" i="17"/>
  <c r="E853" i="17"/>
  <c r="E852" i="17"/>
  <c r="E851" i="17"/>
  <c r="E850" i="17"/>
  <c r="E849" i="17"/>
  <c r="E848" i="17"/>
  <c r="E847" i="17"/>
  <c r="E846" i="17"/>
  <c r="E845" i="17"/>
  <c r="E844" i="17"/>
  <c r="E843" i="17"/>
  <c r="E842" i="17"/>
  <c r="E841" i="17"/>
  <c r="E840" i="17"/>
  <c r="E839" i="17"/>
  <c r="E838" i="17"/>
  <c r="E837" i="17"/>
  <c r="E836" i="17"/>
  <c r="E835" i="17"/>
  <c r="E834" i="17"/>
  <c r="E833" i="17"/>
  <c r="E832" i="17"/>
  <c r="E831" i="17"/>
  <c r="E830" i="17"/>
  <c r="E829" i="17"/>
  <c r="E828" i="17"/>
  <c r="E827" i="17"/>
  <c r="E826" i="17"/>
  <c r="E825" i="17"/>
  <c r="E824" i="17"/>
  <c r="E823" i="17"/>
  <c r="E822" i="17"/>
  <c r="E821" i="17"/>
  <c r="E820" i="17"/>
  <c r="E819" i="17"/>
  <c r="E818" i="17"/>
  <c r="E817" i="17"/>
  <c r="E816" i="17"/>
  <c r="E815" i="17"/>
  <c r="E814" i="17"/>
  <c r="E813" i="17"/>
  <c r="E812" i="17"/>
  <c r="E811" i="17"/>
  <c r="E810" i="17"/>
  <c r="E809" i="17"/>
  <c r="E808" i="17"/>
  <c r="E807" i="17"/>
  <c r="E806" i="17"/>
  <c r="E805" i="17"/>
  <c r="E804" i="17"/>
  <c r="E803" i="17"/>
  <c r="E802" i="17"/>
  <c r="E801" i="17"/>
  <c r="E800" i="17"/>
  <c r="E799" i="17"/>
  <c r="E798" i="17"/>
  <c r="E797" i="17"/>
  <c r="E796" i="17"/>
  <c r="E795" i="17"/>
  <c r="E794" i="17"/>
  <c r="E793" i="17"/>
  <c r="E792" i="17"/>
  <c r="E791" i="17"/>
  <c r="E790" i="17"/>
  <c r="E789" i="17"/>
  <c r="E788" i="17"/>
  <c r="E787" i="17"/>
  <c r="E786" i="17"/>
  <c r="E785" i="17"/>
  <c r="E784" i="17"/>
  <c r="E783" i="17"/>
  <c r="E782" i="17"/>
  <c r="E781" i="17"/>
  <c r="E780" i="17"/>
  <c r="E779" i="17"/>
  <c r="E778" i="17"/>
  <c r="E777" i="17"/>
  <c r="E776" i="17"/>
  <c r="E775" i="17"/>
  <c r="E774" i="17"/>
  <c r="E773" i="17"/>
  <c r="E772" i="17"/>
  <c r="E771" i="17"/>
  <c r="E770" i="17"/>
  <c r="E769" i="17"/>
  <c r="E768" i="17"/>
  <c r="E767" i="17"/>
  <c r="E766" i="17"/>
  <c r="E765" i="17"/>
  <c r="E764" i="17"/>
  <c r="E763" i="17"/>
  <c r="E762" i="17"/>
  <c r="E761" i="17"/>
  <c r="E760" i="17"/>
  <c r="E759" i="17"/>
  <c r="E758" i="17"/>
  <c r="E757" i="17"/>
  <c r="E756" i="17"/>
  <c r="E755" i="17"/>
  <c r="E754" i="17"/>
  <c r="E753" i="17"/>
  <c r="E752" i="17"/>
  <c r="E751" i="17"/>
  <c r="E750" i="17"/>
  <c r="E749" i="17"/>
  <c r="E748" i="17"/>
  <c r="E747" i="17"/>
  <c r="E746" i="17"/>
  <c r="E745" i="17"/>
  <c r="E744" i="17"/>
  <c r="E743" i="17"/>
  <c r="E742" i="17"/>
  <c r="E741" i="17"/>
  <c r="E740" i="17"/>
  <c r="E739" i="17"/>
  <c r="E738" i="17"/>
  <c r="E737" i="17"/>
  <c r="E736" i="17"/>
  <c r="E735" i="17"/>
  <c r="E734" i="17"/>
  <c r="E733" i="17"/>
  <c r="E732" i="17"/>
  <c r="E731" i="17"/>
  <c r="E730" i="17"/>
  <c r="E729" i="17"/>
  <c r="E728" i="17"/>
  <c r="E727" i="17"/>
  <c r="E726" i="17"/>
  <c r="E725" i="17"/>
  <c r="E724" i="17"/>
  <c r="E723" i="17"/>
  <c r="E722" i="17"/>
  <c r="E721" i="17"/>
  <c r="E720" i="17"/>
  <c r="E719" i="17"/>
  <c r="E718" i="17"/>
  <c r="E717" i="17"/>
  <c r="E716" i="17"/>
  <c r="E715" i="17"/>
  <c r="E714" i="17"/>
  <c r="E713" i="17"/>
  <c r="E712" i="17"/>
  <c r="E711" i="17"/>
  <c r="E710" i="17"/>
  <c r="E709" i="17"/>
  <c r="E708" i="17"/>
  <c r="E707" i="17"/>
  <c r="E706" i="17"/>
  <c r="E705" i="17"/>
  <c r="E704" i="17"/>
  <c r="E703" i="17"/>
  <c r="E702" i="17"/>
  <c r="E701" i="17"/>
  <c r="E700" i="17"/>
  <c r="E699" i="17"/>
  <c r="E698" i="17"/>
  <c r="E697" i="17"/>
  <c r="E696" i="17"/>
  <c r="E695" i="17"/>
  <c r="E694" i="17"/>
  <c r="E693" i="17"/>
  <c r="E692" i="17"/>
  <c r="E691" i="17"/>
  <c r="E690" i="17"/>
  <c r="E689" i="17"/>
  <c r="E688" i="17"/>
  <c r="E687" i="17"/>
  <c r="E686" i="17"/>
  <c r="E685" i="17"/>
  <c r="E684" i="17"/>
  <c r="E683" i="17"/>
  <c r="E682" i="17"/>
  <c r="E681" i="17"/>
  <c r="E680" i="17"/>
  <c r="E679" i="17"/>
  <c r="E678" i="17"/>
  <c r="E677" i="17"/>
  <c r="E676" i="17"/>
  <c r="E675" i="17"/>
  <c r="E674" i="17"/>
  <c r="E673" i="17"/>
  <c r="E672" i="17"/>
  <c r="E671" i="17"/>
  <c r="E670" i="17"/>
  <c r="E669" i="17"/>
  <c r="E668" i="17"/>
  <c r="E667" i="17"/>
  <c r="E666" i="17"/>
  <c r="E665" i="17"/>
  <c r="E664" i="17"/>
  <c r="E663" i="17"/>
  <c r="E662" i="17"/>
  <c r="E661" i="17"/>
  <c r="E660" i="17"/>
  <c r="E659" i="17"/>
  <c r="E658" i="17"/>
  <c r="E657" i="17"/>
  <c r="E656" i="17"/>
  <c r="E655" i="17"/>
  <c r="E654" i="17"/>
  <c r="E653" i="17"/>
  <c r="E652" i="17"/>
  <c r="E651" i="17"/>
  <c r="E650" i="17"/>
  <c r="E649" i="17"/>
  <c r="E648" i="17"/>
  <c r="E647" i="17"/>
  <c r="E646" i="17"/>
  <c r="E645" i="17"/>
  <c r="E644" i="17"/>
  <c r="E643" i="17"/>
  <c r="E642" i="17"/>
  <c r="E641" i="17"/>
  <c r="E640" i="17"/>
  <c r="E639" i="17"/>
  <c r="E638" i="17"/>
  <c r="E637" i="17"/>
  <c r="E636" i="17"/>
  <c r="E635" i="17"/>
  <c r="E634" i="17"/>
  <c r="E633" i="17"/>
  <c r="E632" i="17"/>
  <c r="E631" i="17"/>
  <c r="E630" i="17"/>
  <c r="E629" i="17"/>
  <c r="E628" i="17"/>
  <c r="E627" i="17"/>
  <c r="E626" i="17"/>
  <c r="E625" i="17"/>
  <c r="E624" i="17"/>
  <c r="E623" i="17"/>
  <c r="E622" i="17"/>
  <c r="E621" i="17"/>
  <c r="E620" i="17"/>
  <c r="E619" i="17"/>
  <c r="E618" i="17"/>
  <c r="E617" i="17"/>
  <c r="E616" i="17"/>
  <c r="E615" i="17"/>
  <c r="E614" i="17"/>
  <c r="E613" i="17"/>
  <c r="E612" i="17"/>
  <c r="E611" i="17"/>
  <c r="E610" i="17"/>
  <c r="E609" i="17"/>
  <c r="E608" i="17"/>
  <c r="E607" i="17"/>
  <c r="E606" i="17"/>
  <c r="E605" i="17"/>
  <c r="E604" i="17"/>
  <c r="E603" i="17"/>
  <c r="E602" i="17"/>
  <c r="E601" i="17"/>
  <c r="E600" i="17"/>
  <c r="E599" i="17"/>
  <c r="E598" i="17"/>
  <c r="E597" i="17"/>
  <c r="E596" i="17"/>
  <c r="E595" i="17"/>
  <c r="E594" i="17"/>
  <c r="E593" i="17"/>
  <c r="E592" i="17"/>
  <c r="E591" i="17"/>
  <c r="E590" i="17"/>
  <c r="E589" i="17"/>
  <c r="E588" i="17"/>
  <c r="E587" i="17"/>
  <c r="E586" i="17"/>
  <c r="E585" i="17"/>
  <c r="E584" i="17"/>
  <c r="E583" i="17"/>
  <c r="E582" i="17"/>
  <c r="E581" i="17"/>
  <c r="E580" i="17"/>
  <c r="E579" i="17"/>
  <c r="E578" i="17"/>
  <c r="E577" i="17"/>
  <c r="E576" i="17"/>
  <c r="E575" i="17"/>
  <c r="E574" i="17"/>
  <c r="E573" i="17"/>
  <c r="E572" i="17"/>
  <c r="E571" i="17"/>
  <c r="E570" i="17"/>
  <c r="E569" i="17"/>
  <c r="E568" i="17"/>
  <c r="E567" i="17"/>
  <c r="E566" i="17"/>
  <c r="E565" i="17"/>
  <c r="E564" i="17"/>
  <c r="E563" i="17"/>
  <c r="E562" i="17"/>
  <c r="E561" i="17"/>
  <c r="E560" i="17"/>
  <c r="E559" i="17"/>
  <c r="E558" i="17"/>
  <c r="E557" i="17"/>
  <c r="E556" i="17"/>
  <c r="E555" i="17"/>
  <c r="E554" i="17"/>
  <c r="E553" i="17"/>
  <c r="E552" i="17"/>
  <c r="E551" i="17"/>
  <c r="E550" i="17"/>
  <c r="E549" i="17"/>
  <c r="E548" i="17"/>
  <c r="E547" i="17"/>
  <c r="E546" i="17"/>
  <c r="E545" i="17"/>
  <c r="E544" i="17"/>
  <c r="E543" i="17"/>
  <c r="E542" i="17"/>
  <c r="E541" i="17"/>
  <c r="E540" i="17"/>
  <c r="E539" i="17"/>
  <c r="E538" i="17"/>
  <c r="E537" i="17"/>
  <c r="E536" i="17"/>
  <c r="E535" i="17"/>
  <c r="E534" i="17"/>
  <c r="E533" i="17"/>
  <c r="E532" i="17"/>
  <c r="E531" i="17"/>
  <c r="E530" i="17"/>
  <c r="E529" i="17"/>
  <c r="E528" i="17"/>
  <c r="E527" i="17"/>
  <c r="E526" i="17"/>
  <c r="E525" i="17"/>
  <c r="E524" i="17"/>
  <c r="E523" i="17"/>
  <c r="E522" i="17"/>
  <c r="E521" i="17"/>
  <c r="E520" i="17"/>
  <c r="E519" i="17"/>
  <c r="E518" i="17"/>
  <c r="E517" i="17"/>
  <c r="E516" i="17"/>
  <c r="E515" i="17"/>
  <c r="E514" i="17"/>
  <c r="E513" i="17"/>
  <c r="E512" i="17"/>
  <c r="E511" i="17"/>
  <c r="E510" i="17"/>
  <c r="E509" i="17"/>
  <c r="E508" i="17"/>
  <c r="E507" i="17"/>
  <c r="E506" i="17"/>
  <c r="E505" i="17"/>
  <c r="E504" i="17"/>
  <c r="E503" i="17"/>
  <c r="E502" i="17"/>
  <c r="E501" i="17"/>
  <c r="E500" i="17"/>
  <c r="E499" i="17"/>
  <c r="E498" i="17"/>
  <c r="E497" i="17"/>
  <c r="E496" i="17"/>
  <c r="E495" i="17"/>
  <c r="E494" i="17"/>
  <c r="E493" i="17"/>
  <c r="E492" i="17"/>
  <c r="E491" i="17"/>
  <c r="E490" i="17"/>
  <c r="E489" i="17"/>
  <c r="E488" i="17"/>
  <c r="E487" i="17"/>
  <c r="E486" i="17"/>
  <c r="E485" i="17"/>
  <c r="E484" i="17"/>
  <c r="E483" i="17"/>
  <c r="E482" i="17"/>
  <c r="E481" i="17"/>
  <c r="E480" i="17"/>
  <c r="E479" i="17"/>
  <c r="E478" i="17"/>
  <c r="E477" i="17"/>
  <c r="E476" i="17"/>
  <c r="E475" i="17"/>
  <c r="E474" i="17"/>
  <c r="E473" i="17"/>
  <c r="E472" i="17"/>
  <c r="E471" i="17"/>
  <c r="E470" i="17"/>
  <c r="E469" i="17"/>
  <c r="E468" i="17"/>
  <c r="E467" i="17"/>
  <c r="E466" i="17"/>
  <c r="E465" i="17"/>
  <c r="E464" i="17"/>
  <c r="E463" i="17"/>
  <c r="E462" i="17"/>
  <c r="E461" i="17"/>
  <c r="E460" i="17"/>
  <c r="E459" i="17"/>
  <c r="E458" i="17"/>
  <c r="E457" i="17"/>
  <c r="E456" i="17"/>
  <c r="E455" i="17"/>
  <c r="E454" i="17"/>
  <c r="E453" i="17"/>
  <c r="E452" i="17"/>
  <c r="E451" i="17"/>
  <c r="E450" i="17"/>
  <c r="E449" i="17"/>
  <c r="E448" i="17"/>
  <c r="E447" i="17"/>
  <c r="E446" i="17"/>
  <c r="E445" i="17"/>
  <c r="E444" i="17"/>
  <c r="E443" i="17"/>
  <c r="E442" i="17"/>
  <c r="E441" i="17"/>
  <c r="E440" i="17"/>
  <c r="E439" i="17"/>
  <c r="E438" i="17"/>
  <c r="E437" i="17"/>
  <c r="E436" i="17"/>
  <c r="E435" i="17"/>
  <c r="E434" i="17"/>
  <c r="E433" i="17"/>
  <c r="E432" i="17"/>
  <c r="E431" i="17"/>
  <c r="E430" i="17"/>
  <c r="E429" i="17"/>
  <c r="E428" i="17"/>
  <c r="E427" i="17"/>
  <c r="E426" i="17"/>
  <c r="E425" i="17"/>
  <c r="E424" i="17"/>
  <c r="E423" i="17"/>
  <c r="E422" i="17"/>
  <c r="E421" i="17"/>
  <c r="E420" i="17"/>
  <c r="E419" i="17"/>
  <c r="E418" i="17"/>
  <c r="E417" i="17"/>
  <c r="E416" i="17"/>
  <c r="E415" i="17"/>
  <c r="E414" i="17"/>
  <c r="E413" i="17"/>
  <c r="E412" i="17"/>
  <c r="E411" i="17"/>
  <c r="E410" i="17"/>
  <c r="E409" i="17"/>
  <c r="E408" i="17"/>
  <c r="E407" i="17"/>
  <c r="E406" i="17"/>
  <c r="E405" i="17"/>
  <c r="E404" i="17"/>
  <c r="E403" i="17"/>
  <c r="E402" i="17"/>
  <c r="E401" i="17"/>
  <c r="E400" i="17"/>
  <c r="E399" i="17"/>
  <c r="E398" i="17"/>
  <c r="E397" i="17"/>
  <c r="E396" i="17"/>
  <c r="E395" i="17"/>
  <c r="E394" i="17"/>
  <c r="E393" i="17"/>
  <c r="E392" i="17"/>
  <c r="E391" i="17"/>
  <c r="E390" i="17"/>
  <c r="E389" i="17"/>
  <c r="E388" i="17"/>
  <c r="E387" i="17"/>
  <c r="E386" i="17"/>
  <c r="E385" i="17"/>
  <c r="E384" i="17"/>
  <c r="E383" i="17"/>
  <c r="E382" i="17"/>
  <c r="E381" i="17"/>
  <c r="E380" i="17"/>
  <c r="E379" i="17"/>
  <c r="E378" i="17"/>
  <c r="E377" i="17"/>
  <c r="E376" i="17"/>
  <c r="E375" i="17"/>
  <c r="E374" i="17"/>
  <c r="E373" i="17"/>
  <c r="E372" i="17"/>
  <c r="E371" i="17"/>
  <c r="E370" i="17"/>
  <c r="E369" i="17"/>
  <c r="E368" i="17"/>
  <c r="E367" i="17"/>
  <c r="E366" i="17"/>
  <c r="E365" i="17"/>
  <c r="E364" i="17"/>
  <c r="E363" i="17"/>
  <c r="E362" i="17"/>
  <c r="E361" i="17"/>
  <c r="E360" i="17"/>
  <c r="E359" i="17"/>
  <c r="E358" i="17"/>
  <c r="E357" i="17"/>
  <c r="E356" i="17"/>
  <c r="E355" i="17"/>
  <c r="E354" i="17"/>
  <c r="E353" i="17"/>
  <c r="E352" i="17"/>
  <c r="E351" i="17"/>
  <c r="E350" i="17"/>
  <c r="E349" i="17"/>
  <c r="E348" i="17"/>
  <c r="E347" i="17"/>
  <c r="E346" i="17"/>
  <c r="E345" i="17"/>
  <c r="E344" i="17"/>
  <c r="E343" i="17"/>
  <c r="E342" i="17"/>
  <c r="E341" i="17"/>
  <c r="E340" i="17"/>
  <c r="E339" i="17"/>
  <c r="E338" i="17"/>
  <c r="E337" i="17"/>
  <c r="E336" i="17"/>
  <c r="E335" i="17"/>
  <c r="E334" i="17"/>
  <c r="E333" i="17"/>
  <c r="E332" i="17"/>
  <c r="E331" i="17"/>
  <c r="E330" i="17"/>
  <c r="E329" i="17"/>
  <c r="E328" i="17"/>
  <c r="E327" i="17"/>
  <c r="E326" i="17"/>
  <c r="E325" i="17"/>
  <c r="E324" i="17"/>
  <c r="E323" i="17"/>
  <c r="E322" i="17"/>
  <c r="E321" i="17"/>
  <c r="E320" i="17"/>
  <c r="E319" i="17"/>
  <c r="E318" i="17"/>
  <c r="E317" i="17"/>
  <c r="E316" i="17"/>
  <c r="E315" i="17"/>
  <c r="E314" i="17"/>
  <c r="E313" i="17"/>
  <c r="E312" i="17"/>
  <c r="E311" i="17"/>
  <c r="E310" i="17"/>
  <c r="E309" i="17"/>
  <c r="E308" i="17"/>
  <c r="E307" i="17"/>
  <c r="E306" i="17"/>
  <c r="E305" i="17"/>
  <c r="E304" i="17"/>
  <c r="E303" i="17"/>
  <c r="E302" i="17"/>
  <c r="E301" i="17"/>
  <c r="E300" i="17"/>
  <c r="E299" i="17"/>
  <c r="E298" i="17"/>
  <c r="E297" i="17"/>
  <c r="E296" i="17"/>
  <c r="E295" i="17"/>
  <c r="E294" i="17"/>
  <c r="E293" i="17"/>
  <c r="E292" i="17"/>
  <c r="E291" i="17"/>
  <c r="E290" i="17"/>
  <c r="E289" i="17"/>
  <c r="E288" i="17"/>
  <c r="E287" i="17"/>
  <c r="E286" i="17"/>
  <c r="E285" i="17"/>
  <c r="E284" i="17"/>
  <c r="E283" i="17"/>
  <c r="E282" i="17"/>
  <c r="E281" i="17"/>
  <c r="E280" i="17"/>
  <c r="E279" i="17"/>
  <c r="E278" i="17"/>
  <c r="E277" i="17"/>
  <c r="E276" i="17"/>
  <c r="E275" i="17"/>
  <c r="E274" i="17"/>
  <c r="E273" i="17"/>
  <c r="E272" i="17"/>
  <c r="E271" i="17"/>
  <c r="E270" i="17"/>
  <c r="E269" i="17"/>
  <c r="E268" i="17"/>
  <c r="E267" i="17"/>
  <c r="E266" i="17"/>
  <c r="E265" i="17"/>
  <c r="E264" i="17"/>
  <c r="E263" i="17"/>
  <c r="E262" i="17"/>
  <c r="E261" i="17"/>
  <c r="E260" i="17"/>
  <c r="E259" i="17"/>
  <c r="E258" i="17"/>
  <c r="E257" i="17"/>
  <c r="E256" i="17"/>
  <c r="E255" i="17"/>
  <c r="E254" i="17"/>
  <c r="E253" i="17"/>
  <c r="E252" i="17"/>
  <c r="E251" i="17"/>
  <c r="E250" i="17"/>
  <c r="E249" i="17"/>
  <c r="E248" i="17"/>
  <c r="E247" i="17"/>
  <c r="E246" i="17"/>
  <c r="E245" i="17"/>
  <c r="E244" i="17"/>
  <c r="E243" i="17"/>
  <c r="E242" i="17"/>
  <c r="E241" i="17"/>
  <c r="E240" i="17"/>
  <c r="E239" i="17"/>
  <c r="E238" i="17"/>
  <c r="E237" i="17"/>
  <c r="E236" i="17"/>
  <c r="E235" i="17"/>
  <c r="E234" i="17"/>
  <c r="E233" i="17"/>
  <c r="E232" i="17"/>
  <c r="E231" i="17"/>
  <c r="E230" i="17"/>
  <c r="E229" i="17"/>
  <c r="E228" i="17"/>
  <c r="E227" i="17"/>
  <c r="E226" i="17"/>
  <c r="E225" i="17"/>
  <c r="E224" i="17"/>
  <c r="E223" i="17"/>
  <c r="E222" i="17"/>
  <c r="E221" i="17"/>
  <c r="E220" i="17"/>
  <c r="E219" i="17"/>
  <c r="E218" i="17"/>
  <c r="E217" i="17"/>
  <c r="E216" i="17"/>
  <c r="E215" i="17"/>
  <c r="E214" i="17"/>
  <c r="E213" i="17"/>
  <c r="E212" i="17"/>
  <c r="E211" i="17"/>
  <c r="E210" i="17"/>
  <c r="E209" i="17"/>
  <c r="E208" i="17"/>
  <c r="E207" i="17"/>
  <c r="E206" i="17"/>
  <c r="E205" i="17"/>
  <c r="E204" i="17"/>
  <c r="E203" i="17"/>
  <c r="E202" i="17"/>
  <c r="E201" i="17"/>
  <c r="E200" i="17"/>
  <c r="E199" i="17"/>
  <c r="E198" i="17"/>
  <c r="E197" i="17"/>
  <c r="E196" i="17"/>
  <c r="E195" i="17"/>
  <c r="E194" i="17"/>
  <c r="E193" i="17"/>
  <c r="E192" i="17"/>
  <c r="E191" i="17"/>
  <c r="E190" i="17"/>
  <c r="E189" i="17"/>
  <c r="E188" i="17"/>
  <c r="E187" i="17"/>
  <c r="E186" i="17"/>
  <c r="E185" i="17"/>
  <c r="E184" i="17"/>
  <c r="E183" i="17"/>
  <c r="E182" i="17"/>
  <c r="E181" i="17"/>
  <c r="E180" i="17"/>
  <c r="E179" i="17"/>
  <c r="E178" i="17"/>
  <c r="E177" i="17"/>
  <c r="E176" i="17"/>
  <c r="E175" i="17"/>
  <c r="E174" i="17"/>
  <c r="E173" i="17"/>
  <c r="E172" i="17"/>
  <c r="E171" i="17"/>
  <c r="E170" i="17"/>
  <c r="E169" i="17"/>
  <c r="E168" i="17"/>
  <c r="E167" i="17"/>
  <c r="E166" i="17"/>
  <c r="E165" i="17"/>
  <c r="E164" i="17"/>
  <c r="E163" i="17"/>
  <c r="E162" i="17"/>
  <c r="E161" i="17"/>
  <c r="E160" i="17"/>
  <c r="E159" i="17"/>
  <c r="E158" i="17"/>
  <c r="E157" i="17"/>
  <c r="E156" i="17"/>
  <c r="E155" i="17"/>
  <c r="E154" i="17"/>
  <c r="E153" i="17"/>
  <c r="E152" i="17"/>
  <c r="E151" i="17"/>
  <c r="E150" i="17"/>
  <c r="E149" i="17"/>
  <c r="E148" i="17"/>
  <c r="E147" i="17"/>
  <c r="E146" i="17"/>
  <c r="E145" i="17"/>
  <c r="E144" i="17"/>
  <c r="E143" i="17"/>
  <c r="E142" i="17"/>
  <c r="E141" i="17"/>
  <c r="E140" i="17"/>
  <c r="E139" i="17"/>
  <c r="E138" i="17"/>
  <c r="E137" i="17"/>
  <c r="E136" i="17"/>
  <c r="E135" i="17"/>
  <c r="E134" i="17"/>
  <c r="E133" i="17"/>
  <c r="E132" i="17"/>
  <c r="E131" i="17"/>
  <c r="E130" i="17"/>
  <c r="E129" i="17"/>
  <c r="E128" i="17"/>
  <c r="E127" i="17"/>
  <c r="E126" i="17"/>
  <c r="E125" i="17"/>
  <c r="E124" i="17"/>
  <c r="E123" i="17"/>
  <c r="E122" i="17"/>
  <c r="E121" i="17"/>
  <c r="E120" i="17"/>
  <c r="E119" i="17"/>
  <c r="E118" i="17"/>
  <c r="E117" i="17"/>
  <c r="E116" i="17"/>
  <c r="E115" i="17"/>
  <c r="E114" i="17"/>
  <c r="E113" i="17"/>
  <c r="E112" i="17"/>
  <c r="E111" i="17"/>
  <c r="E110" i="17"/>
  <c r="E109" i="17"/>
  <c r="E108" i="17"/>
  <c r="E107" i="17"/>
  <c r="E106" i="17"/>
  <c r="E105" i="17"/>
  <c r="E104" i="17"/>
  <c r="E103" i="17"/>
  <c r="E102" i="17"/>
  <c r="E101" i="17"/>
  <c r="E100" i="17"/>
  <c r="E99" i="17"/>
  <c r="E98" i="17"/>
  <c r="E97" i="17"/>
  <c r="E96" i="17"/>
  <c r="E95" i="17"/>
  <c r="E94" i="17"/>
  <c r="E93" i="17"/>
  <c r="E92" i="17"/>
  <c r="E91" i="17"/>
  <c r="E90" i="17"/>
  <c r="E89" i="17"/>
  <c r="E88" i="17"/>
  <c r="E87" i="17"/>
  <c r="E86" i="17"/>
  <c r="E85" i="17"/>
  <c r="E84" i="17"/>
  <c r="E83" i="17"/>
  <c r="E82" i="17"/>
  <c r="E81" i="17"/>
  <c r="E80" i="17"/>
  <c r="E79" i="17"/>
  <c r="E78" i="17"/>
  <c r="E77" i="17"/>
  <c r="E76" i="17"/>
  <c r="E75" i="17"/>
  <c r="E74" i="17"/>
  <c r="E73" i="17"/>
  <c r="E72" i="17"/>
  <c r="E71" i="17"/>
  <c r="E70" i="17"/>
  <c r="E69" i="17"/>
  <c r="E68" i="17"/>
  <c r="E67" i="17"/>
  <c r="E66" i="17"/>
  <c r="E65" i="17"/>
  <c r="E64" i="17"/>
  <c r="E63" i="17"/>
  <c r="E62" i="17"/>
  <c r="E61" i="17"/>
  <c r="E60" i="17"/>
  <c r="E59" i="17"/>
  <c r="E58" i="17"/>
  <c r="E57" i="17"/>
  <c r="E56" i="17"/>
  <c r="E55" i="17"/>
  <c r="E54" i="17"/>
  <c r="E53" i="17"/>
  <c r="E52" i="17"/>
  <c r="E51" i="17"/>
  <c r="E50" i="17"/>
  <c r="E49" i="17"/>
  <c r="E48" i="17"/>
  <c r="E47" i="17"/>
  <c r="E46" i="17"/>
  <c r="E45" i="17"/>
  <c r="E44" i="17"/>
  <c r="E43" i="17"/>
  <c r="E42" i="17"/>
  <c r="E41" i="17"/>
  <c r="E40" i="17"/>
  <c r="E39" i="17"/>
  <c r="E38" i="17"/>
  <c r="E37" i="17"/>
  <c r="E36" i="17"/>
  <c r="E35" i="17"/>
  <c r="E34" i="17"/>
  <c r="E33" i="17"/>
  <c r="E32" i="17"/>
  <c r="E31" i="17"/>
  <c r="E30" i="17"/>
  <c r="E29" i="17"/>
  <c r="E28" i="17"/>
  <c r="E27" i="17"/>
  <c r="E26" i="17"/>
  <c r="E25" i="17"/>
  <c r="E24" i="17"/>
  <c r="E23" i="17"/>
  <c r="E22" i="17"/>
  <c r="E21" i="17"/>
  <c r="E20" i="17"/>
  <c r="E19" i="17"/>
  <c r="E18" i="17"/>
  <c r="E17" i="17"/>
  <c r="E16" i="17"/>
  <c r="E15" i="17"/>
  <c r="E14" i="17"/>
  <c r="E13" i="17"/>
  <c r="E12" i="17"/>
  <c r="E11" i="17"/>
  <c r="E10" i="17"/>
  <c r="G1316" i="17"/>
  <c r="G1315" i="17"/>
  <c r="G1314" i="17"/>
  <c r="G1313" i="17"/>
  <c r="G1312" i="17"/>
  <c r="G1311" i="17"/>
  <c r="G1310" i="17"/>
  <c r="G1309" i="17"/>
  <c r="G1308" i="17"/>
  <c r="G1307" i="17"/>
  <c r="G1306" i="17"/>
  <c r="G1305" i="17"/>
  <c r="G1304" i="17"/>
  <c r="G1303" i="17"/>
  <c r="G1302" i="17"/>
  <c r="G1301" i="17"/>
  <c r="G1300" i="17"/>
  <c r="G1299" i="17"/>
  <c r="G1298" i="17"/>
  <c r="G1297" i="17"/>
  <c r="G1296" i="17"/>
  <c r="G1295" i="17"/>
  <c r="G1294" i="17"/>
  <c r="G1293" i="17"/>
  <c r="G1292" i="17"/>
  <c r="G1291" i="17"/>
  <c r="G1290" i="17"/>
  <c r="G1289" i="17"/>
  <c r="G1288" i="17"/>
  <c r="G1287" i="17"/>
  <c r="G1286" i="17"/>
  <c r="G1285" i="17"/>
  <c r="G1284" i="17"/>
  <c r="G1283" i="17"/>
  <c r="G1282" i="17"/>
  <c r="G1281" i="17"/>
  <c r="G1280" i="17"/>
  <c r="G1279" i="17"/>
  <c r="G1278" i="17"/>
  <c r="G1277" i="17"/>
  <c r="G1276" i="17"/>
  <c r="G1275" i="17"/>
  <c r="G1274" i="17"/>
  <c r="G1273" i="17"/>
  <c r="G1272" i="17"/>
  <c r="G1271" i="17"/>
  <c r="G1270" i="17"/>
  <c r="G1269" i="17"/>
  <c r="G1268" i="17"/>
  <c r="G1267" i="17"/>
  <c r="G1266" i="17"/>
  <c r="G1265" i="17"/>
  <c r="G1264" i="17"/>
  <c r="G1263" i="17"/>
  <c r="G1262" i="17"/>
  <c r="G1261" i="17"/>
  <c r="G1260" i="17"/>
  <c r="G1259" i="17"/>
  <c r="G1258" i="17"/>
  <c r="G1257" i="17"/>
  <c r="G1256" i="17"/>
  <c r="G1255" i="17"/>
  <c r="G1254" i="17"/>
  <c r="G1253" i="17"/>
  <c r="G1252" i="17"/>
  <c r="G1251" i="17"/>
  <c r="G1250" i="17"/>
  <c r="G1249" i="17"/>
  <c r="G1248" i="17"/>
  <c r="G1247" i="17"/>
  <c r="G1246" i="17"/>
  <c r="G1245" i="17"/>
  <c r="G1244" i="17"/>
  <c r="G1243" i="17"/>
  <c r="G1242" i="17"/>
  <c r="G1241" i="17"/>
  <c r="G1240" i="17"/>
  <c r="G1239" i="17"/>
  <c r="G1238" i="17"/>
  <c r="G1237" i="17"/>
  <c r="G1236" i="17"/>
  <c r="G1235" i="17"/>
  <c r="G1234" i="17"/>
  <c r="G1233" i="17"/>
  <c r="G1232" i="17"/>
  <c r="G1231" i="17"/>
  <c r="G1230" i="17"/>
  <c r="G1229" i="17"/>
  <c r="G1228" i="17"/>
  <c r="G1227" i="17"/>
  <c r="G1226" i="17"/>
  <c r="G1225" i="17"/>
  <c r="G1224" i="17"/>
  <c r="G1223" i="17"/>
  <c r="G1222" i="17"/>
  <c r="G1221" i="17"/>
  <c r="G1220" i="17"/>
  <c r="G1219" i="17"/>
  <c r="G1218" i="17"/>
  <c r="G1217" i="17"/>
  <c r="G1216" i="17"/>
  <c r="G1215" i="17"/>
  <c r="G1214" i="17"/>
  <c r="G1213" i="17"/>
  <c r="G1212" i="17"/>
  <c r="G1211" i="17"/>
  <c r="G1210" i="17"/>
  <c r="G1209" i="17"/>
  <c r="G1208" i="17"/>
  <c r="G1207" i="17"/>
  <c r="G1206" i="17"/>
  <c r="G1205" i="17"/>
  <c r="G1204" i="17"/>
  <c r="G1203" i="17"/>
  <c r="G1202" i="17"/>
  <c r="G1201" i="17"/>
  <c r="G1200" i="17"/>
  <c r="G1199" i="17"/>
  <c r="G1198" i="17"/>
  <c r="G1197" i="17"/>
  <c r="G1196" i="17"/>
  <c r="G1195" i="17"/>
  <c r="G1194" i="17"/>
  <c r="G1193" i="17"/>
  <c r="G1192" i="17"/>
  <c r="G1191" i="17"/>
  <c r="G1190" i="17"/>
  <c r="G1189" i="17"/>
  <c r="G1188" i="17"/>
  <c r="G1187" i="17"/>
  <c r="G1186" i="17"/>
  <c r="G1185" i="17"/>
  <c r="G1184" i="17"/>
  <c r="G1183" i="17"/>
  <c r="G1182" i="17"/>
  <c r="G1181" i="17"/>
  <c r="G1180" i="17"/>
  <c r="G1179" i="17"/>
  <c r="G1178" i="17"/>
  <c r="G1177" i="17"/>
  <c r="G1176" i="17"/>
  <c r="G1175" i="17"/>
  <c r="G1174" i="17"/>
  <c r="G1173" i="17"/>
  <c r="G1172" i="17"/>
  <c r="G1171" i="17"/>
  <c r="G1170" i="17"/>
  <c r="G1169" i="17"/>
  <c r="G1168" i="17"/>
  <c r="G1167" i="17"/>
  <c r="G1166" i="17"/>
  <c r="G1165" i="17"/>
  <c r="G1164" i="17"/>
  <c r="G1163" i="17"/>
  <c r="G1162" i="17"/>
  <c r="G1161" i="17"/>
  <c r="G1160" i="17"/>
  <c r="G1159" i="17"/>
  <c r="G1158" i="17"/>
  <c r="G1157" i="17"/>
  <c r="G1156" i="17"/>
  <c r="G1155" i="17"/>
  <c r="G1154" i="17"/>
  <c r="G1153" i="17"/>
  <c r="G1152" i="17"/>
  <c r="G1151" i="17"/>
  <c r="G1150" i="17"/>
  <c r="G1149" i="17"/>
  <c r="G1148" i="17"/>
  <c r="G1147" i="17"/>
  <c r="G1146" i="17"/>
  <c r="G1145" i="17"/>
  <c r="G1144" i="17"/>
  <c r="G1143" i="17"/>
  <c r="G1142" i="17"/>
  <c r="G1141" i="17"/>
  <c r="G1140" i="17"/>
  <c r="G1139" i="17"/>
  <c r="G1138" i="17"/>
  <c r="G1137" i="17"/>
  <c r="G1136" i="17"/>
  <c r="G1135" i="17"/>
  <c r="G1134" i="17"/>
  <c r="G1133" i="17"/>
  <c r="G1132" i="17"/>
  <c r="G1131" i="17"/>
  <c r="G1130" i="17"/>
  <c r="G1129" i="17"/>
  <c r="G1128" i="17"/>
  <c r="G1127" i="17"/>
  <c r="G1126" i="17"/>
  <c r="G1125" i="17"/>
  <c r="G1124" i="17"/>
  <c r="G1123" i="17"/>
  <c r="G1122" i="17"/>
  <c r="G1121" i="17"/>
  <c r="G1120" i="17"/>
  <c r="G1119" i="17"/>
  <c r="G1118" i="17"/>
  <c r="G1117" i="17"/>
  <c r="G1116" i="17"/>
  <c r="G1115" i="17"/>
  <c r="G1114" i="17"/>
  <c r="G1113" i="17"/>
  <c r="G1112" i="17"/>
  <c r="G1111" i="17"/>
  <c r="G1110" i="17"/>
  <c r="G1109" i="17"/>
  <c r="G1108" i="17"/>
  <c r="G1107" i="17"/>
  <c r="G1106" i="17"/>
  <c r="G1105" i="17"/>
  <c r="G1104" i="17"/>
  <c r="G1103" i="17"/>
  <c r="G1102" i="17"/>
  <c r="G1101" i="17"/>
  <c r="G1100" i="17"/>
  <c r="G1099" i="17"/>
  <c r="G1098" i="17"/>
  <c r="G1097" i="17"/>
  <c r="G1096" i="17"/>
  <c r="G1095" i="17"/>
  <c r="G1094" i="17"/>
  <c r="G1093" i="17"/>
  <c r="G1092" i="17"/>
  <c r="G1091" i="17"/>
  <c r="G1090" i="17"/>
  <c r="G1089" i="17"/>
  <c r="G1088" i="17"/>
  <c r="G1087" i="17"/>
  <c r="G1086" i="17"/>
  <c r="G1085" i="17"/>
  <c r="G1084" i="17"/>
  <c r="G1083" i="17"/>
  <c r="G1082" i="17"/>
  <c r="G1081" i="17"/>
  <c r="G1080" i="17"/>
  <c r="G1079" i="17"/>
  <c r="G1078" i="17"/>
  <c r="G1077" i="17"/>
  <c r="G1076" i="17"/>
  <c r="G1075" i="17"/>
  <c r="G1074" i="17"/>
  <c r="G1073" i="17"/>
  <c r="G1072" i="17"/>
  <c r="G1071" i="17"/>
  <c r="G1070" i="17"/>
  <c r="G1069" i="17"/>
  <c r="G1068" i="17"/>
  <c r="G1067" i="17"/>
  <c r="G1066" i="17"/>
  <c r="G1065" i="17"/>
  <c r="G1064" i="17"/>
  <c r="G1063" i="17"/>
  <c r="G1062" i="17"/>
  <c r="G1061" i="17"/>
  <c r="G1060" i="17"/>
  <c r="G1059" i="17"/>
  <c r="G1058" i="17"/>
  <c r="G1057" i="17"/>
  <c r="G1056" i="17"/>
  <c r="G1055" i="17"/>
  <c r="G1054" i="17"/>
  <c r="G1053" i="17"/>
  <c r="G1052" i="17"/>
  <c r="G1051" i="17"/>
  <c r="G1050" i="17"/>
  <c r="G1049" i="17"/>
  <c r="G1048" i="17"/>
  <c r="G1047" i="17"/>
  <c r="G1046" i="17"/>
  <c r="G1045" i="17"/>
  <c r="G1044" i="17"/>
  <c r="G1043" i="17"/>
  <c r="G1042" i="17"/>
  <c r="G1041" i="17"/>
  <c r="G1040" i="17"/>
  <c r="G1039" i="17"/>
  <c r="G1038" i="17"/>
  <c r="G1037" i="17"/>
  <c r="G1036" i="17"/>
  <c r="G1035" i="17"/>
  <c r="G1034" i="17"/>
  <c r="G1033" i="17"/>
  <c r="G1032" i="17"/>
  <c r="G1031" i="17"/>
  <c r="G1030" i="17"/>
  <c r="G1029" i="17"/>
  <c r="G1028" i="17"/>
  <c r="G1027" i="17"/>
  <c r="G1026" i="17"/>
  <c r="G1025" i="17"/>
  <c r="G1024" i="17"/>
  <c r="G1023" i="17"/>
  <c r="G1022" i="17"/>
  <c r="G1021" i="17"/>
  <c r="G1020" i="17"/>
  <c r="G1019" i="17"/>
  <c r="G1018" i="17"/>
  <c r="G1017" i="17"/>
  <c r="G1016" i="17"/>
  <c r="G1015" i="17"/>
  <c r="G1014" i="17"/>
  <c r="G1013" i="17"/>
  <c r="G1012" i="17"/>
  <c r="G1011" i="17"/>
  <c r="G1010" i="17"/>
  <c r="G1009" i="17"/>
  <c r="G1008" i="17"/>
  <c r="G1007" i="17"/>
  <c r="G1006" i="17"/>
  <c r="G1005" i="17"/>
  <c r="G1004" i="17"/>
  <c r="G1003" i="17"/>
  <c r="G1002" i="17"/>
  <c r="G1001" i="17"/>
  <c r="G1000" i="17"/>
  <c r="G999" i="17"/>
  <c r="G998" i="17"/>
  <c r="G997" i="17"/>
  <c r="G996" i="17"/>
  <c r="G995" i="17"/>
  <c r="G994" i="17"/>
  <c r="G993" i="17"/>
  <c r="G992" i="17"/>
  <c r="G991" i="17"/>
  <c r="G990" i="17"/>
  <c r="G989" i="17"/>
  <c r="G988" i="17"/>
  <c r="G987" i="17"/>
  <c r="G986" i="17"/>
  <c r="G985" i="17"/>
  <c r="G984" i="17"/>
  <c r="G983" i="17"/>
  <c r="G982" i="17"/>
  <c r="G981" i="17"/>
  <c r="G980" i="17"/>
  <c r="G979" i="17"/>
  <c r="G978" i="17"/>
  <c r="G977" i="17"/>
  <c r="G976" i="17"/>
  <c r="G975" i="17"/>
  <c r="G974" i="17"/>
  <c r="G973" i="17"/>
  <c r="G972" i="17"/>
  <c r="G971" i="17"/>
  <c r="G970" i="17"/>
  <c r="G969" i="17"/>
  <c r="G968" i="17"/>
  <c r="G967" i="17"/>
  <c r="G966" i="17"/>
  <c r="G965" i="17"/>
  <c r="G964" i="17"/>
  <c r="G963" i="17"/>
  <c r="G962" i="17"/>
  <c r="G961" i="17"/>
  <c r="G960" i="17"/>
  <c r="G959" i="17"/>
  <c r="G958" i="17"/>
  <c r="G957" i="17"/>
  <c r="G956" i="17"/>
  <c r="G955" i="17"/>
  <c r="G954" i="17"/>
  <c r="G953" i="17"/>
  <c r="G952" i="17"/>
  <c r="G951" i="17"/>
  <c r="G950" i="17"/>
  <c r="G949" i="17"/>
  <c r="G948" i="17"/>
  <c r="G947" i="17"/>
  <c r="G946" i="17"/>
  <c r="G945" i="17"/>
  <c r="G944" i="17"/>
  <c r="G943" i="17"/>
  <c r="G942" i="17"/>
  <c r="G941" i="17"/>
  <c r="G940" i="17"/>
  <c r="G939" i="17"/>
  <c r="G938" i="17"/>
  <c r="G937" i="17"/>
  <c r="G936" i="17"/>
  <c r="G935" i="17"/>
  <c r="G934" i="17"/>
  <c r="G933" i="17"/>
  <c r="G932" i="17"/>
  <c r="G931" i="17"/>
  <c r="G930" i="17"/>
  <c r="G929" i="17"/>
  <c r="G928" i="17"/>
  <c r="G927" i="17"/>
  <c r="G926" i="17"/>
  <c r="G925" i="17"/>
  <c r="G924" i="17"/>
  <c r="G923" i="17"/>
  <c r="G922" i="17"/>
  <c r="G921" i="17"/>
  <c r="G920" i="17"/>
  <c r="G919" i="17"/>
  <c r="G918" i="17"/>
  <c r="G917" i="17"/>
  <c r="G916" i="17"/>
  <c r="G915" i="17"/>
  <c r="G914" i="17"/>
  <c r="G913" i="17"/>
  <c r="G912" i="17"/>
  <c r="G911" i="17"/>
  <c r="G910" i="17"/>
  <c r="G909" i="17"/>
  <c r="G908" i="17"/>
  <c r="G907" i="17"/>
  <c r="G906" i="17"/>
  <c r="G905" i="17"/>
  <c r="G904" i="17"/>
  <c r="G903" i="17"/>
  <c r="G902" i="17"/>
  <c r="G901" i="17"/>
  <c r="G900" i="17"/>
  <c r="G899" i="17"/>
  <c r="G898" i="17"/>
  <c r="G897" i="17"/>
  <c r="G896" i="17"/>
  <c r="G895" i="17"/>
  <c r="G894" i="17"/>
  <c r="G893" i="17"/>
  <c r="G892" i="17"/>
  <c r="G891" i="17"/>
  <c r="G890" i="17"/>
  <c r="G889" i="17"/>
  <c r="G888" i="17"/>
  <c r="G887" i="17"/>
  <c r="G886" i="17"/>
  <c r="G885" i="17"/>
  <c r="G884" i="17"/>
  <c r="G883" i="17"/>
  <c r="G882" i="17"/>
  <c r="G881" i="17"/>
  <c r="G880" i="17"/>
  <c r="G879" i="17"/>
  <c r="G878" i="17"/>
  <c r="G877" i="17"/>
  <c r="G876" i="17"/>
  <c r="G875" i="17"/>
  <c r="G874" i="17"/>
  <c r="G873" i="17"/>
  <c r="G872" i="17"/>
  <c r="G871" i="17"/>
  <c r="G870" i="17"/>
  <c r="G869" i="17"/>
  <c r="G868" i="17"/>
  <c r="G867" i="17"/>
  <c r="G866" i="17"/>
  <c r="G865" i="17"/>
  <c r="G864" i="17"/>
  <c r="G863" i="17"/>
  <c r="G862" i="17"/>
  <c r="G861" i="17"/>
  <c r="G860" i="17"/>
  <c r="G859" i="17"/>
  <c r="G858" i="17"/>
  <c r="G857" i="17"/>
  <c r="G856" i="17"/>
  <c r="G855" i="17"/>
  <c r="G854" i="17"/>
  <c r="G853" i="17"/>
  <c r="G852" i="17"/>
  <c r="G851" i="17"/>
  <c r="G850" i="17"/>
  <c r="G849" i="17"/>
  <c r="G848" i="17"/>
  <c r="G847" i="17"/>
  <c r="G846" i="17"/>
  <c r="G845" i="17"/>
  <c r="G844" i="17"/>
  <c r="G843" i="17"/>
  <c r="G842" i="17"/>
  <c r="G841" i="17"/>
  <c r="G840" i="17"/>
  <c r="G839" i="17"/>
  <c r="G838" i="17"/>
  <c r="G837" i="17"/>
  <c r="G836" i="17"/>
  <c r="G835" i="17"/>
  <c r="G834" i="17"/>
  <c r="G833" i="17"/>
  <c r="G832" i="17"/>
  <c r="G831" i="17"/>
  <c r="G830" i="17"/>
  <c r="G829" i="17"/>
  <c r="G828" i="17"/>
  <c r="G827" i="17"/>
  <c r="G826" i="17"/>
  <c r="G825" i="17"/>
  <c r="G824" i="17"/>
  <c r="G823" i="17"/>
  <c r="G822" i="17"/>
  <c r="G821" i="17"/>
  <c r="G820" i="17"/>
  <c r="G819" i="17"/>
  <c r="G818" i="17"/>
  <c r="G817" i="17"/>
  <c r="G816" i="17"/>
  <c r="G815" i="17"/>
  <c r="G814" i="17"/>
  <c r="G813" i="17"/>
  <c r="G812" i="17"/>
  <c r="G811" i="17"/>
  <c r="G810" i="17"/>
  <c r="G809" i="17"/>
  <c r="G808" i="17"/>
  <c r="G807" i="17"/>
  <c r="G806" i="17"/>
  <c r="G805" i="17"/>
  <c r="G804" i="17"/>
  <c r="G803" i="17"/>
  <c r="G802" i="17"/>
  <c r="G801" i="17"/>
  <c r="G800" i="17"/>
  <c r="G799" i="17"/>
  <c r="G798" i="17"/>
  <c r="G797" i="17"/>
  <c r="G796" i="17"/>
  <c r="G795" i="17"/>
  <c r="G794" i="17"/>
  <c r="G793" i="17"/>
  <c r="G792" i="17"/>
  <c r="G791" i="17"/>
  <c r="G790" i="17"/>
  <c r="G789" i="17"/>
  <c r="G788" i="17"/>
  <c r="G787" i="17"/>
  <c r="G786" i="17"/>
  <c r="G785" i="17"/>
  <c r="G784" i="17"/>
  <c r="G783" i="17"/>
  <c r="G782" i="17"/>
  <c r="G781" i="17"/>
  <c r="G780" i="17"/>
  <c r="G779" i="17"/>
  <c r="G778" i="17"/>
  <c r="G777" i="17"/>
  <c r="G776" i="17"/>
  <c r="G775" i="17"/>
  <c r="G774" i="17"/>
  <c r="G773" i="17"/>
  <c r="G772" i="17"/>
  <c r="G771" i="17"/>
  <c r="G770" i="17"/>
  <c r="G769" i="17"/>
  <c r="G768" i="17"/>
  <c r="G767" i="17"/>
  <c r="G766" i="17"/>
  <c r="G765" i="17"/>
  <c r="G764" i="17"/>
  <c r="G763" i="17"/>
  <c r="G762" i="17"/>
  <c r="G761" i="17"/>
  <c r="G760" i="17"/>
  <c r="G759" i="17"/>
  <c r="G758" i="17"/>
  <c r="G757" i="17"/>
  <c r="G756" i="17"/>
  <c r="G755" i="17"/>
  <c r="G754" i="17"/>
  <c r="G753" i="17"/>
  <c r="G752" i="17"/>
  <c r="G751" i="17"/>
  <c r="G750" i="17"/>
  <c r="G749" i="17"/>
  <c r="G748" i="17"/>
  <c r="G747" i="17"/>
  <c r="G746" i="17"/>
  <c r="G745" i="17"/>
  <c r="G744" i="17"/>
  <c r="G743" i="17"/>
  <c r="G742" i="17"/>
  <c r="G741" i="17"/>
  <c r="G740" i="17"/>
  <c r="G739" i="17"/>
  <c r="G738" i="17"/>
  <c r="G737" i="17"/>
  <c r="G736" i="17"/>
  <c r="G735" i="17"/>
  <c r="G734" i="17"/>
  <c r="G733" i="17"/>
  <c r="G732" i="17"/>
  <c r="G731" i="17"/>
  <c r="G730" i="17"/>
  <c r="G729" i="17"/>
  <c r="G728" i="17"/>
  <c r="G727" i="17"/>
  <c r="G726" i="17"/>
  <c r="G725" i="17"/>
  <c r="G724" i="17"/>
  <c r="G723" i="17"/>
  <c r="G722" i="17"/>
  <c r="G721" i="17"/>
  <c r="G720" i="17"/>
  <c r="G719" i="17"/>
  <c r="G718" i="17"/>
  <c r="G717" i="17"/>
  <c r="G716" i="17"/>
  <c r="G715" i="17"/>
  <c r="G714" i="17"/>
  <c r="G713" i="17"/>
  <c r="G712" i="17"/>
  <c r="G711" i="17"/>
  <c r="G710" i="17"/>
  <c r="G709" i="17"/>
  <c r="G708" i="17"/>
  <c r="G707" i="17"/>
  <c r="G706" i="17"/>
  <c r="G705" i="17"/>
  <c r="G704" i="17"/>
  <c r="G703" i="17"/>
  <c r="G702" i="17"/>
  <c r="G701" i="17"/>
  <c r="G700" i="17"/>
  <c r="G699" i="17"/>
  <c r="G698" i="17"/>
  <c r="G697" i="17"/>
  <c r="G696" i="17"/>
  <c r="G695" i="17"/>
  <c r="G694" i="17"/>
  <c r="G693" i="17"/>
  <c r="G692" i="17"/>
  <c r="G691" i="17"/>
  <c r="G690" i="17"/>
  <c r="G689" i="17"/>
  <c r="G688" i="17"/>
  <c r="G687" i="17"/>
  <c r="G686" i="17"/>
  <c r="G685" i="17"/>
  <c r="G684" i="17"/>
  <c r="G683" i="17"/>
  <c r="G682" i="17"/>
  <c r="G681" i="17"/>
  <c r="G680" i="17"/>
  <c r="G679" i="17"/>
  <c r="G678" i="17"/>
  <c r="G677" i="17"/>
  <c r="G676" i="17"/>
  <c r="G675" i="17"/>
  <c r="G674" i="17"/>
  <c r="G673" i="17"/>
  <c r="G672" i="17"/>
  <c r="G671" i="17"/>
  <c r="G670" i="17"/>
  <c r="G669" i="17"/>
  <c r="G668" i="17"/>
  <c r="G667" i="17"/>
  <c r="G666" i="17"/>
  <c r="G665" i="17"/>
  <c r="G664" i="17"/>
  <c r="G663" i="17"/>
  <c r="G662" i="17"/>
  <c r="G661" i="17"/>
  <c r="G660" i="17"/>
  <c r="G659" i="17"/>
  <c r="G658" i="17"/>
  <c r="G657" i="17"/>
  <c r="G656" i="17"/>
  <c r="G655" i="17"/>
  <c r="G654" i="17"/>
  <c r="G653" i="17"/>
  <c r="G652" i="17"/>
  <c r="G651" i="17"/>
  <c r="G650" i="17"/>
  <c r="G649" i="17"/>
  <c r="G648" i="17"/>
  <c r="G647" i="17"/>
  <c r="G646" i="17"/>
  <c r="G645" i="17"/>
  <c r="G644" i="17"/>
  <c r="G643" i="17"/>
  <c r="G642" i="17"/>
  <c r="G641" i="17"/>
  <c r="G640" i="17"/>
  <c r="G639" i="17"/>
  <c r="G638" i="17"/>
  <c r="G637" i="17"/>
  <c r="G636" i="17"/>
  <c r="G635" i="17"/>
  <c r="G634" i="17"/>
  <c r="G633" i="17"/>
  <c r="G632" i="17"/>
  <c r="G631" i="17"/>
  <c r="G630" i="17"/>
  <c r="G629" i="17"/>
  <c r="G628" i="17"/>
  <c r="G627" i="17"/>
  <c r="G626" i="17"/>
  <c r="G625" i="17"/>
  <c r="G624" i="17"/>
  <c r="G623" i="17"/>
  <c r="G622" i="17"/>
  <c r="G621" i="17"/>
  <c r="G620" i="17"/>
  <c r="G619" i="17"/>
  <c r="G618" i="17"/>
  <c r="G617" i="17"/>
  <c r="G616" i="17"/>
  <c r="G615" i="17"/>
  <c r="G614" i="17"/>
  <c r="G613" i="17"/>
  <c r="G612" i="17"/>
  <c r="G611" i="17"/>
  <c r="G610" i="17"/>
  <c r="G609" i="17"/>
  <c r="G608" i="17"/>
  <c r="G607" i="17"/>
  <c r="G606" i="17"/>
  <c r="G605" i="17"/>
  <c r="G604" i="17"/>
  <c r="G603" i="17"/>
  <c r="G602" i="17"/>
  <c r="G601" i="17"/>
  <c r="G600" i="17"/>
  <c r="G599" i="17"/>
  <c r="G598" i="17"/>
  <c r="G597" i="17"/>
  <c r="G596" i="17"/>
  <c r="G595" i="17"/>
  <c r="G594" i="17"/>
  <c r="G593" i="17"/>
  <c r="G592" i="17"/>
  <c r="G591" i="17"/>
  <c r="G590" i="17"/>
  <c r="G589" i="17"/>
  <c r="G588" i="17"/>
  <c r="G587" i="17"/>
  <c r="G586" i="17"/>
  <c r="G585" i="17"/>
  <c r="G584" i="17"/>
  <c r="G583" i="17"/>
  <c r="G582" i="17"/>
  <c r="G581" i="17"/>
  <c r="G580" i="17"/>
  <c r="G579" i="17"/>
  <c r="G578" i="17"/>
  <c r="G577" i="17"/>
  <c r="G576" i="17"/>
  <c r="G575" i="17"/>
  <c r="G574" i="17"/>
  <c r="G573" i="17"/>
  <c r="G572" i="17"/>
  <c r="G571" i="17"/>
  <c r="G570" i="17"/>
  <c r="G569" i="17"/>
  <c r="G568" i="17"/>
  <c r="G567" i="17"/>
  <c r="G566" i="17"/>
  <c r="G565" i="17"/>
  <c r="G564" i="17"/>
  <c r="G563" i="17"/>
  <c r="G562" i="17"/>
  <c r="G561" i="17"/>
  <c r="G560" i="17"/>
  <c r="G559" i="17"/>
  <c r="G558" i="17"/>
  <c r="G557" i="17"/>
  <c r="G556" i="17"/>
  <c r="G555" i="17"/>
  <c r="G554" i="17"/>
  <c r="G553" i="17"/>
  <c r="G552" i="17"/>
  <c r="G551" i="17"/>
  <c r="G550" i="17"/>
  <c r="G549" i="17"/>
  <c r="G548" i="17"/>
  <c r="G547" i="17"/>
  <c r="G546" i="17"/>
  <c r="G545" i="17"/>
  <c r="G544" i="17"/>
  <c r="G543" i="17"/>
  <c r="G542" i="17"/>
  <c r="G541" i="17"/>
  <c r="G540" i="17"/>
  <c r="G539" i="17"/>
  <c r="G538" i="17"/>
  <c r="G537" i="17"/>
  <c r="G536" i="17"/>
  <c r="G535" i="17"/>
  <c r="G534" i="17"/>
  <c r="G533" i="17"/>
  <c r="G532" i="17"/>
  <c r="G531" i="17"/>
  <c r="G530" i="17"/>
  <c r="G529" i="17"/>
  <c r="G528" i="17"/>
  <c r="G527" i="17"/>
  <c r="G526" i="17"/>
  <c r="G525" i="17"/>
  <c r="G524" i="17"/>
  <c r="G523" i="17"/>
  <c r="G522" i="17"/>
  <c r="G521" i="17"/>
  <c r="G520" i="17"/>
  <c r="G519" i="17"/>
  <c r="G518" i="17"/>
  <c r="G517" i="17"/>
  <c r="G516" i="17"/>
  <c r="G515" i="17"/>
  <c r="G514" i="17"/>
  <c r="G513" i="17"/>
  <c r="G512" i="17"/>
  <c r="G511" i="17"/>
  <c r="G510" i="17"/>
  <c r="G509" i="17"/>
  <c r="G508" i="17"/>
  <c r="G507" i="17"/>
  <c r="G506" i="17"/>
  <c r="G505" i="17"/>
  <c r="G504" i="17"/>
  <c r="G503" i="17"/>
  <c r="G502" i="17"/>
  <c r="G501" i="17"/>
  <c r="G500" i="17"/>
  <c r="G499" i="17"/>
  <c r="G498" i="17"/>
  <c r="G497" i="17"/>
  <c r="G496" i="17"/>
  <c r="G495" i="17"/>
  <c r="G494" i="17"/>
  <c r="G493" i="17"/>
  <c r="G492" i="17"/>
  <c r="G491" i="17"/>
  <c r="G490" i="17"/>
  <c r="G489" i="17"/>
  <c r="G488" i="17"/>
  <c r="G487" i="17"/>
  <c r="G486" i="17"/>
  <c r="G485" i="17"/>
  <c r="G484" i="17"/>
  <c r="G483" i="17"/>
  <c r="G482" i="17"/>
  <c r="G481" i="17"/>
  <c r="G480" i="17"/>
  <c r="G479" i="17"/>
  <c r="G478" i="17"/>
  <c r="G477" i="17"/>
  <c r="G476" i="17"/>
  <c r="G475" i="17"/>
  <c r="G474" i="17"/>
  <c r="G473" i="17"/>
  <c r="G472" i="17"/>
  <c r="G471" i="17"/>
  <c r="G470" i="17"/>
  <c r="G469" i="17"/>
  <c r="G468" i="17"/>
  <c r="G467" i="17"/>
  <c r="G466" i="17"/>
  <c r="G465" i="17"/>
  <c r="G464" i="17"/>
  <c r="G463" i="17"/>
  <c r="G462" i="17"/>
  <c r="G461" i="17"/>
  <c r="G460" i="17"/>
  <c r="G459" i="17"/>
  <c r="G458" i="17"/>
  <c r="G457" i="17"/>
  <c r="G456" i="17"/>
  <c r="G455" i="17"/>
  <c r="G454" i="17"/>
  <c r="G453" i="17"/>
  <c r="G452" i="17"/>
  <c r="G451" i="17"/>
  <c r="G450" i="17"/>
  <c r="G449" i="17"/>
  <c r="G448" i="17"/>
  <c r="G447" i="17"/>
  <c r="G446" i="17"/>
  <c r="G445" i="17"/>
  <c r="G444" i="17"/>
  <c r="G443" i="17"/>
  <c r="G442" i="17"/>
  <c r="G441" i="17"/>
  <c r="G440" i="17"/>
  <c r="G439" i="17"/>
  <c r="G438" i="17"/>
  <c r="G437" i="17"/>
  <c r="G436" i="17"/>
  <c r="G435" i="17"/>
  <c r="G434" i="17"/>
  <c r="G433" i="17"/>
  <c r="G432" i="17"/>
  <c r="G431" i="17"/>
  <c r="G430" i="17"/>
  <c r="G429" i="17"/>
  <c r="G428" i="17"/>
  <c r="G427" i="17"/>
  <c r="G426" i="17"/>
  <c r="G425" i="17"/>
  <c r="G424" i="17"/>
  <c r="G423" i="17"/>
  <c r="G422" i="17"/>
  <c r="G421" i="17"/>
  <c r="G420" i="17"/>
  <c r="G419" i="17"/>
  <c r="G418" i="17"/>
  <c r="G417" i="17"/>
  <c r="G416" i="17"/>
  <c r="G415" i="17"/>
  <c r="G414" i="17"/>
  <c r="G413" i="17"/>
  <c r="G412" i="17"/>
  <c r="G411" i="17"/>
  <c r="G410" i="17"/>
  <c r="G409" i="17"/>
  <c r="G408" i="17"/>
  <c r="G407" i="17"/>
  <c r="G406" i="17"/>
  <c r="G405" i="17"/>
  <c r="G404" i="17"/>
  <c r="G403" i="17"/>
  <c r="G402" i="17"/>
  <c r="G401" i="17"/>
  <c r="G400" i="17"/>
  <c r="G399" i="17"/>
  <c r="G398" i="17"/>
  <c r="G397" i="17"/>
  <c r="G396" i="17"/>
  <c r="G395" i="17"/>
  <c r="G394" i="17"/>
  <c r="G393" i="17"/>
  <c r="G392" i="17"/>
  <c r="G391" i="17"/>
  <c r="G390" i="17"/>
  <c r="G389" i="17"/>
  <c r="G388" i="17"/>
  <c r="G387" i="17"/>
  <c r="G386" i="17"/>
  <c r="G385" i="17"/>
  <c r="G384" i="17"/>
  <c r="G383" i="17"/>
  <c r="G382" i="17"/>
  <c r="G381" i="17"/>
  <c r="G380" i="17"/>
  <c r="G379" i="17"/>
  <c r="G378" i="17"/>
  <c r="G377" i="17"/>
  <c r="G376" i="17"/>
  <c r="G375" i="17"/>
  <c r="G374" i="17"/>
  <c r="G373" i="17"/>
  <c r="G372" i="17"/>
  <c r="G371" i="17"/>
  <c r="G370" i="17"/>
  <c r="G369" i="17"/>
  <c r="G368" i="17"/>
  <c r="G367" i="17"/>
  <c r="G366" i="17"/>
  <c r="G365" i="17"/>
  <c r="G364" i="17"/>
  <c r="G363" i="17"/>
  <c r="G362" i="17"/>
  <c r="G361" i="17"/>
  <c r="G360" i="17"/>
  <c r="G359" i="17"/>
  <c r="G358" i="17"/>
  <c r="G357" i="17"/>
  <c r="G356" i="17"/>
  <c r="G355" i="17"/>
  <c r="G354" i="17"/>
  <c r="G353" i="17"/>
  <c r="G352" i="17"/>
  <c r="G351" i="17"/>
  <c r="G350" i="17"/>
  <c r="G349" i="17"/>
  <c r="G348" i="17"/>
  <c r="G347" i="17"/>
  <c r="G346" i="17"/>
  <c r="G345" i="17"/>
  <c r="G344" i="17"/>
  <c r="G343" i="17"/>
  <c r="G342" i="17"/>
  <c r="G341" i="17"/>
  <c r="G340" i="17"/>
  <c r="G339" i="17"/>
  <c r="G338" i="17"/>
  <c r="G337" i="17"/>
  <c r="G336" i="17"/>
  <c r="G335" i="17"/>
  <c r="G334" i="17"/>
  <c r="G333" i="17"/>
  <c r="G332" i="17"/>
  <c r="G331" i="17"/>
  <c r="G330" i="17"/>
  <c r="G329" i="17"/>
  <c r="G328" i="17"/>
  <c r="G327" i="17"/>
  <c r="G326" i="17"/>
  <c r="G325" i="17"/>
  <c r="G324" i="17"/>
  <c r="G323" i="17"/>
  <c r="G322" i="17"/>
  <c r="G321" i="17"/>
  <c r="G320" i="17"/>
  <c r="G319" i="17"/>
  <c r="G318" i="17"/>
  <c r="G317" i="17"/>
  <c r="G316" i="17"/>
  <c r="G315" i="17"/>
  <c r="G314" i="17"/>
  <c r="G313" i="17"/>
  <c r="G312" i="17"/>
  <c r="G311" i="17"/>
  <c r="G310" i="17"/>
  <c r="G309" i="17"/>
  <c r="G308" i="17"/>
  <c r="G307" i="17"/>
  <c r="G306" i="17"/>
  <c r="G305" i="17"/>
  <c r="G304" i="17"/>
  <c r="G303" i="17"/>
  <c r="G302" i="17"/>
  <c r="G301" i="17"/>
  <c r="G300" i="17"/>
  <c r="G299" i="17"/>
  <c r="G298" i="17"/>
  <c r="G297" i="17"/>
  <c r="G296" i="17"/>
  <c r="G295" i="17"/>
  <c r="G294" i="17"/>
  <c r="G293" i="17"/>
  <c r="G292" i="17"/>
  <c r="G291" i="17"/>
  <c r="G290" i="17"/>
  <c r="G289" i="17"/>
  <c r="G288" i="17"/>
  <c r="G287" i="17"/>
  <c r="G286" i="17"/>
  <c r="G285" i="17"/>
  <c r="G284" i="17"/>
  <c r="G283" i="17"/>
  <c r="G282" i="17"/>
  <c r="G281" i="17"/>
  <c r="G280" i="17"/>
  <c r="G279" i="17"/>
  <c r="G278" i="17"/>
  <c r="G277" i="17"/>
  <c r="G276" i="17"/>
  <c r="G275" i="17"/>
  <c r="G274" i="17"/>
  <c r="G273" i="17"/>
  <c r="G272" i="17"/>
  <c r="G271" i="17"/>
  <c r="G270" i="17"/>
  <c r="G269" i="17"/>
  <c r="G268" i="17"/>
  <c r="G267" i="17"/>
  <c r="G266" i="17"/>
  <c r="G265" i="17"/>
  <c r="G264" i="17"/>
  <c r="G263" i="17"/>
  <c r="G262" i="17"/>
  <c r="G261" i="17"/>
  <c r="G260" i="17"/>
  <c r="G259" i="17"/>
  <c r="G258" i="17"/>
  <c r="G257" i="17"/>
  <c r="G256" i="17"/>
  <c r="G255" i="17"/>
  <c r="G254" i="17"/>
  <c r="G253" i="17"/>
  <c r="G252" i="17"/>
  <c r="G251" i="17"/>
  <c r="G250" i="17"/>
  <c r="G249" i="17"/>
  <c r="G248" i="17"/>
  <c r="G247" i="17"/>
  <c r="G246" i="17"/>
  <c r="G245" i="17"/>
  <c r="G244" i="17"/>
  <c r="G243" i="17"/>
  <c r="G242" i="17"/>
  <c r="G241" i="17"/>
  <c r="G240" i="17"/>
  <c r="G239" i="17"/>
  <c r="G238" i="17"/>
  <c r="G237" i="17"/>
  <c r="G236" i="17"/>
  <c r="G235" i="17"/>
  <c r="G234" i="17"/>
  <c r="G233" i="17"/>
  <c r="G232" i="17"/>
  <c r="G231" i="17"/>
  <c r="G230" i="17"/>
  <c r="G229" i="17"/>
  <c r="G228" i="17"/>
  <c r="G227" i="17"/>
  <c r="G226" i="17"/>
  <c r="G225" i="17"/>
  <c r="G224" i="17"/>
  <c r="G223" i="17"/>
  <c r="G222" i="17"/>
  <c r="G221" i="17"/>
  <c r="G220" i="17"/>
  <c r="G219" i="17"/>
  <c r="G218" i="17"/>
  <c r="G217" i="17"/>
  <c r="G216" i="17"/>
  <c r="G215" i="17"/>
  <c r="G214" i="17"/>
  <c r="G213" i="17"/>
  <c r="G212" i="17"/>
  <c r="G211" i="17"/>
  <c r="G210" i="17"/>
  <c r="G209" i="17"/>
  <c r="G208" i="17"/>
  <c r="G207" i="17"/>
  <c r="G206" i="17"/>
  <c r="G205" i="17"/>
  <c r="G204" i="17"/>
  <c r="G203" i="17"/>
  <c r="G202" i="17"/>
  <c r="G201" i="17"/>
  <c r="G200" i="17"/>
  <c r="G199" i="17"/>
  <c r="G198" i="17"/>
  <c r="G197" i="17"/>
  <c r="G196" i="17"/>
  <c r="G195" i="17"/>
  <c r="G194" i="17"/>
  <c r="G193" i="17"/>
  <c r="G192" i="17"/>
  <c r="G191" i="17"/>
  <c r="G190" i="17"/>
  <c r="G189" i="17"/>
  <c r="G188" i="17"/>
  <c r="G187" i="17"/>
  <c r="G186" i="17"/>
  <c r="G185" i="17"/>
  <c r="G184" i="17"/>
  <c r="G183" i="17"/>
  <c r="G182" i="17"/>
  <c r="G181" i="17"/>
  <c r="G180" i="17"/>
  <c r="G179" i="17"/>
  <c r="G178" i="17"/>
  <c r="G177" i="17"/>
  <c r="G176" i="17"/>
  <c r="G175" i="17"/>
  <c r="G174" i="17"/>
  <c r="G173" i="17"/>
  <c r="G172" i="17"/>
  <c r="G171" i="17"/>
  <c r="G170" i="17"/>
  <c r="G169" i="17"/>
  <c r="G168" i="17"/>
  <c r="G167" i="17"/>
  <c r="G166" i="17"/>
  <c r="G165" i="17"/>
  <c r="G164" i="17"/>
  <c r="G163" i="17"/>
  <c r="G162" i="17"/>
  <c r="G161" i="17"/>
  <c r="G160" i="17"/>
  <c r="G159" i="17"/>
  <c r="G158" i="17"/>
  <c r="G157" i="17"/>
  <c r="G156" i="17"/>
  <c r="G155" i="17"/>
  <c r="G154" i="17"/>
  <c r="G153" i="17"/>
  <c r="G152" i="17"/>
  <c r="G151" i="17"/>
  <c r="G150" i="17"/>
  <c r="G149" i="17"/>
  <c r="G148" i="17"/>
  <c r="G147" i="17"/>
  <c r="G146" i="17"/>
  <c r="G145" i="17"/>
  <c r="G144" i="17"/>
  <c r="G143" i="17"/>
  <c r="G142" i="17"/>
  <c r="G141" i="17"/>
  <c r="G140" i="17"/>
  <c r="G139" i="17"/>
  <c r="G138" i="17"/>
  <c r="G137" i="17"/>
  <c r="G136" i="17"/>
  <c r="G135" i="17"/>
  <c r="G134" i="17"/>
  <c r="G133" i="17"/>
  <c r="G132" i="17"/>
  <c r="G131" i="17"/>
  <c r="G130" i="17"/>
  <c r="G129" i="17"/>
  <c r="G128" i="17"/>
  <c r="G127" i="17"/>
  <c r="G126" i="17"/>
  <c r="G125" i="17"/>
  <c r="G124" i="17"/>
  <c r="G123" i="17"/>
  <c r="G122" i="17"/>
  <c r="G121" i="17"/>
  <c r="G120" i="17"/>
  <c r="G119" i="17"/>
  <c r="G118" i="17"/>
  <c r="G117" i="17"/>
  <c r="G116" i="17"/>
  <c r="G115" i="17"/>
  <c r="G114" i="17"/>
  <c r="G113" i="17"/>
  <c r="G112" i="17"/>
  <c r="G111" i="17"/>
  <c r="G110" i="17"/>
  <c r="G109" i="17"/>
  <c r="G108" i="17"/>
  <c r="G107" i="17"/>
  <c r="G106" i="17"/>
  <c r="G105" i="17"/>
  <c r="G104" i="17"/>
  <c r="G103" i="17"/>
  <c r="G102" i="17"/>
  <c r="G101" i="17"/>
  <c r="G100" i="17"/>
  <c r="G99" i="17"/>
  <c r="G98" i="17"/>
  <c r="G97" i="17"/>
  <c r="G96" i="17"/>
  <c r="G95" i="17"/>
  <c r="G94" i="17"/>
  <c r="G93" i="17"/>
  <c r="G92" i="17"/>
  <c r="G91" i="17"/>
  <c r="G90" i="17"/>
  <c r="G89" i="17"/>
  <c r="G88" i="17"/>
  <c r="G87" i="17"/>
  <c r="G86" i="17"/>
  <c r="G85" i="17"/>
  <c r="G84" i="17"/>
  <c r="G83" i="17"/>
  <c r="G82" i="17"/>
  <c r="G81" i="17"/>
  <c r="G80" i="17"/>
  <c r="G79" i="17"/>
  <c r="G78" i="17"/>
  <c r="G77" i="17"/>
  <c r="G76" i="17"/>
  <c r="G75" i="17"/>
  <c r="G74" i="17"/>
  <c r="G73" i="17"/>
  <c r="G72" i="17"/>
  <c r="G71" i="17"/>
  <c r="G70" i="17"/>
  <c r="G69" i="17"/>
  <c r="G68" i="17"/>
  <c r="G67" i="17"/>
  <c r="G66" i="17"/>
  <c r="G65" i="17"/>
  <c r="G64" i="17"/>
  <c r="G63" i="17"/>
  <c r="G62" i="17"/>
  <c r="G61" i="17"/>
  <c r="G60" i="17"/>
  <c r="G59" i="17"/>
  <c r="G58" i="17"/>
  <c r="G57" i="17"/>
  <c r="G56" i="17"/>
  <c r="G55" i="17"/>
  <c r="G54" i="17"/>
  <c r="G53" i="17"/>
  <c r="G52" i="17"/>
  <c r="G51" i="17"/>
  <c r="G50" i="17"/>
  <c r="G49" i="17"/>
  <c r="G48" i="17"/>
  <c r="G47" i="17"/>
  <c r="G46" i="17"/>
  <c r="G45" i="17"/>
  <c r="G44" i="17"/>
  <c r="G43" i="17"/>
  <c r="G42" i="17"/>
  <c r="G41" i="17"/>
  <c r="G40" i="17"/>
  <c r="G39" i="17"/>
  <c r="G38" i="17"/>
  <c r="G37" i="17"/>
  <c r="G36" i="17"/>
  <c r="G35" i="17"/>
  <c r="G34" i="17"/>
  <c r="G33" i="17"/>
  <c r="G32" i="17"/>
  <c r="G31" i="17"/>
  <c r="G30" i="17"/>
  <c r="G29" i="17"/>
  <c r="G28" i="17"/>
  <c r="G27" i="17"/>
  <c r="G26" i="17"/>
  <c r="G25" i="17"/>
  <c r="G24" i="17"/>
  <c r="G23" i="17"/>
  <c r="G22" i="17"/>
  <c r="G21" i="17"/>
  <c r="G20" i="17"/>
  <c r="G19" i="17"/>
  <c r="G18" i="17"/>
  <c r="G17" i="17"/>
  <c r="G16" i="17"/>
  <c r="G15" i="17"/>
  <c r="G14" i="17"/>
  <c r="G13" i="17"/>
  <c r="G12" i="17"/>
  <c r="G11" i="17"/>
  <c r="G10" i="17"/>
  <c r="S108" i="15"/>
  <c r="S112" i="15" s="1"/>
  <c r="R108" i="15"/>
  <c r="R112" i="15" s="1"/>
  <c r="Q108" i="15"/>
  <c r="Q112" i="15" s="1"/>
  <c r="S104" i="15"/>
  <c r="R104" i="15"/>
  <c r="Q104" i="15"/>
  <c r="R97" i="15"/>
  <c r="N97" i="15"/>
  <c r="S93" i="15"/>
  <c r="S97" i="15" s="1"/>
  <c r="R93" i="15"/>
  <c r="Q93" i="15"/>
  <c r="Q97" i="15" s="1"/>
  <c r="P93" i="15"/>
  <c r="P97" i="15" s="1"/>
  <c r="O93" i="15"/>
  <c r="O97" i="15" s="1"/>
  <c r="N93" i="15"/>
  <c r="M93" i="15"/>
  <c r="L93" i="15"/>
  <c r="K93" i="15"/>
  <c r="K97" i="15" s="1"/>
  <c r="J93" i="15"/>
  <c r="J97" i="15" s="1"/>
  <c r="I93" i="15"/>
  <c r="I97" i="15" s="1"/>
  <c r="H93" i="15"/>
  <c r="S89" i="15"/>
  <c r="R89" i="15"/>
  <c r="Q89" i="15"/>
  <c r="P89" i="15"/>
  <c r="O89" i="15"/>
  <c r="N89" i="15"/>
  <c r="M89" i="15"/>
  <c r="M97" i="15" s="1"/>
  <c r="L89" i="15"/>
  <c r="L97" i="15" s="1"/>
  <c r="K89" i="15"/>
  <c r="J89" i="15"/>
  <c r="I89" i="15"/>
  <c r="H89" i="15"/>
  <c r="H97" i="15" s="1"/>
  <c r="S82" i="15"/>
  <c r="N82" i="15"/>
  <c r="J82" i="15"/>
  <c r="S78" i="15"/>
  <c r="R78" i="15"/>
  <c r="R82" i="15" s="1"/>
  <c r="Q78" i="15"/>
  <c r="Q82" i="15" s="1"/>
  <c r="P78" i="15"/>
  <c r="P82" i="15" s="1"/>
  <c r="O78" i="15"/>
  <c r="O82" i="15" s="1"/>
  <c r="N78" i="15"/>
  <c r="M78" i="15"/>
  <c r="M82" i="15" s="1"/>
  <c r="L78" i="15"/>
  <c r="L82" i="15" s="1"/>
  <c r="K78" i="15"/>
  <c r="K82" i="15" s="1"/>
  <c r="J78" i="15"/>
  <c r="I78" i="15"/>
  <c r="H78" i="15"/>
  <c r="S74" i="15"/>
  <c r="R74" i="15"/>
  <c r="Q74" i="15"/>
  <c r="P74" i="15"/>
  <c r="O74" i="15"/>
  <c r="N74" i="15"/>
  <c r="M74" i="15"/>
  <c r="L74" i="15"/>
  <c r="K74" i="15"/>
  <c r="J74" i="15"/>
  <c r="I74" i="15"/>
  <c r="I82" i="15" s="1"/>
  <c r="H74" i="15"/>
  <c r="H82" i="15" s="1"/>
  <c r="Q67" i="15"/>
  <c r="P67" i="15"/>
  <c r="O67" i="15"/>
  <c r="J67" i="15"/>
  <c r="S62" i="15"/>
  <c r="S67" i="15" s="1"/>
  <c r="R62" i="15"/>
  <c r="R67" i="15" s="1"/>
  <c r="Q62" i="15"/>
  <c r="P62" i="15"/>
  <c r="O62" i="15"/>
  <c r="N62" i="15"/>
  <c r="N67" i="15" s="1"/>
  <c r="M62" i="15"/>
  <c r="M67" i="15" s="1"/>
  <c r="L62" i="15"/>
  <c r="L67" i="15" s="1"/>
  <c r="K62" i="15"/>
  <c r="K67" i="15" s="1"/>
  <c r="J62" i="15"/>
  <c r="I62" i="15"/>
  <c r="I67" i="15" s="1"/>
  <c r="H62" i="15"/>
  <c r="H67" i="15" s="1"/>
  <c r="S58" i="15"/>
  <c r="R58" i="15"/>
  <c r="Q58" i="15"/>
  <c r="P58" i="15"/>
  <c r="O58" i="15"/>
  <c r="N58" i="15"/>
  <c r="M58" i="15"/>
  <c r="L58" i="15"/>
  <c r="K58" i="15"/>
  <c r="J58" i="15"/>
  <c r="I58" i="15"/>
  <c r="H58" i="15"/>
  <c r="M51" i="15"/>
  <c r="L51" i="15"/>
  <c r="K51" i="15"/>
  <c r="S46" i="15"/>
  <c r="S51" i="15" s="1"/>
  <c r="R46" i="15"/>
  <c r="R51" i="15" s="1"/>
  <c r="Q46" i="15"/>
  <c r="Q51" i="15" s="1"/>
  <c r="P46" i="15"/>
  <c r="O46" i="15"/>
  <c r="O51" i="15" s="1"/>
  <c r="N46" i="15"/>
  <c r="N51" i="15" s="1"/>
  <c r="M46" i="15"/>
  <c r="L46" i="15"/>
  <c r="K46" i="15"/>
  <c r="J46" i="15"/>
  <c r="J51" i="15" s="1"/>
  <c r="I46" i="15"/>
  <c r="I51" i="15" s="1"/>
  <c r="H46" i="15"/>
  <c r="H51" i="15" s="1"/>
  <c r="S42" i="15"/>
  <c r="R42" i="15"/>
  <c r="Q42" i="15"/>
  <c r="P42" i="15"/>
  <c r="P51" i="15" s="1"/>
  <c r="O42" i="15"/>
  <c r="N42" i="15"/>
  <c r="M42" i="15"/>
  <c r="L42" i="15"/>
  <c r="K42" i="15"/>
  <c r="J42" i="15"/>
  <c r="I42" i="15"/>
  <c r="H42" i="15"/>
  <c r="Q35" i="15"/>
  <c r="L35" i="15"/>
  <c r="I35" i="15"/>
  <c r="H35" i="15"/>
  <c r="S30" i="15"/>
  <c r="S35" i="15" s="1"/>
  <c r="R30" i="15"/>
  <c r="Q30" i="15"/>
  <c r="P30" i="15"/>
  <c r="P35" i="15" s="1"/>
  <c r="O30" i="15"/>
  <c r="O35" i="15" s="1"/>
  <c r="N30" i="15"/>
  <c r="N35" i="15" s="1"/>
  <c r="M30" i="15"/>
  <c r="M35" i="15" s="1"/>
  <c r="L30" i="15"/>
  <c r="K30" i="15"/>
  <c r="K35" i="15" s="1"/>
  <c r="J30" i="15"/>
  <c r="J35" i="15" s="1"/>
  <c r="I30" i="15"/>
  <c r="H30" i="15"/>
  <c r="S29" i="15"/>
  <c r="N29" i="15"/>
  <c r="S26" i="15"/>
  <c r="R26" i="15"/>
  <c r="R35" i="15" s="1"/>
  <c r="Q26" i="15"/>
  <c r="P26" i="15"/>
  <c r="O26" i="15"/>
  <c r="N26" i="15"/>
  <c r="M26" i="15"/>
  <c r="L26" i="15"/>
  <c r="K26" i="15"/>
  <c r="J26" i="15"/>
  <c r="I26" i="15"/>
  <c r="H26" i="15"/>
  <c r="O19" i="15"/>
  <c r="J19" i="15"/>
  <c r="S14" i="15"/>
  <c r="S19" i="15" s="1"/>
  <c r="R14" i="15"/>
  <c r="R19" i="15" s="1"/>
  <c r="Q14" i="15"/>
  <c r="Q19" i="15" s="1"/>
  <c r="P14" i="15"/>
  <c r="O14" i="15"/>
  <c r="N14" i="15"/>
  <c r="N19" i="15" s="1"/>
  <c r="M14" i="15"/>
  <c r="M19" i="15" s="1"/>
  <c r="L14" i="15"/>
  <c r="L19" i="15" s="1"/>
  <c r="K14" i="15"/>
  <c r="K19" i="15" s="1"/>
  <c r="J14" i="15"/>
  <c r="I14" i="15"/>
  <c r="I19" i="15" s="1"/>
  <c r="H14" i="15"/>
  <c r="H19" i="15" s="1"/>
  <c r="L13" i="15"/>
  <c r="K13" i="15"/>
  <c r="S10" i="15"/>
  <c r="R10" i="15"/>
  <c r="Q10" i="15"/>
  <c r="P10" i="15"/>
  <c r="P19" i="15" s="1"/>
  <c r="O10" i="15"/>
  <c r="N10" i="15"/>
  <c r="M10" i="15"/>
  <c r="L10" i="15"/>
  <c r="K10" i="15"/>
  <c r="J10" i="15"/>
  <c r="I10" i="15"/>
  <c r="H10" i="15"/>
  <c r="V134" i="2"/>
  <c r="V133" i="2"/>
  <c r="V132" i="2"/>
  <c r="V130" i="2"/>
  <c r="V129" i="2" s="1"/>
  <c r="S129" i="2"/>
  <c r="R129" i="2"/>
  <c r="Q129" i="2"/>
  <c r="V128" i="2"/>
  <c r="V127" i="2"/>
  <c r="V126" i="2"/>
  <c r="V131" i="2" s="1"/>
  <c r="S126" i="2"/>
  <c r="R126" i="2"/>
  <c r="Q126" i="2"/>
  <c r="V125" i="2"/>
  <c r="V124" i="2"/>
  <c r="V123" i="2"/>
  <c r="S123" i="2"/>
  <c r="S131" i="2" s="1"/>
  <c r="R123" i="2"/>
  <c r="R131" i="2" s="1"/>
  <c r="Q123" i="2"/>
  <c r="Q131" i="2" s="1"/>
  <c r="V116" i="2"/>
  <c r="V115" i="2"/>
  <c r="V114" i="2"/>
  <c r="M113" i="2"/>
  <c r="L113" i="2"/>
  <c r="K113" i="2"/>
  <c r="V112" i="2"/>
  <c r="V111" i="2"/>
  <c r="S111" i="2"/>
  <c r="R111" i="2"/>
  <c r="Q111" i="2"/>
  <c r="P111" i="2"/>
  <c r="O111" i="2"/>
  <c r="N111" i="2"/>
  <c r="M111" i="2"/>
  <c r="L111" i="2"/>
  <c r="K111" i="2"/>
  <c r="J111" i="2"/>
  <c r="I111" i="2"/>
  <c r="H111" i="2"/>
  <c r="V110" i="2"/>
  <c r="V109" i="2"/>
  <c r="V108" i="2"/>
  <c r="S108" i="2"/>
  <c r="R108" i="2"/>
  <c r="Q108" i="2"/>
  <c r="P108" i="2"/>
  <c r="O108" i="2"/>
  <c r="N108" i="2"/>
  <c r="N113" i="2" s="1"/>
  <c r="M108" i="2"/>
  <c r="L108" i="2"/>
  <c r="K108" i="2"/>
  <c r="J108" i="2"/>
  <c r="I108" i="2"/>
  <c r="H108" i="2"/>
  <c r="V107" i="2"/>
  <c r="V106" i="2"/>
  <c r="V105" i="2" s="1"/>
  <c r="V113" i="2" s="1"/>
  <c r="S105" i="2"/>
  <c r="S113" i="2" s="1"/>
  <c r="R105" i="2"/>
  <c r="R113" i="2" s="1"/>
  <c r="Q105" i="2"/>
  <c r="Q113" i="2" s="1"/>
  <c r="P105" i="2"/>
  <c r="P113" i="2" s="1"/>
  <c r="O105" i="2"/>
  <c r="O113" i="2" s="1"/>
  <c r="N105" i="2"/>
  <c r="M105" i="2"/>
  <c r="L105" i="2"/>
  <c r="K105" i="2"/>
  <c r="J105" i="2"/>
  <c r="J113" i="2" s="1"/>
  <c r="I105" i="2"/>
  <c r="I113" i="2" s="1"/>
  <c r="H105" i="2"/>
  <c r="H113" i="2" s="1"/>
  <c r="V98" i="2"/>
  <c r="V97" i="2"/>
  <c r="V96" i="2"/>
  <c r="M95" i="2"/>
  <c r="L95" i="2"/>
  <c r="K95" i="2"/>
  <c r="V94" i="2"/>
  <c r="V93" i="2"/>
  <c r="S93" i="2"/>
  <c r="R93" i="2"/>
  <c r="Q93" i="2"/>
  <c r="P93" i="2"/>
  <c r="O93" i="2"/>
  <c r="N93" i="2"/>
  <c r="M93" i="2"/>
  <c r="L93" i="2"/>
  <c r="K93" i="2"/>
  <c r="J93" i="2"/>
  <c r="I93" i="2"/>
  <c r="H93" i="2"/>
  <c r="V92" i="2"/>
  <c r="V91" i="2"/>
  <c r="V90" i="2"/>
  <c r="S90" i="2"/>
  <c r="R90" i="2"/>
  <c r="Q90" i="2"/>
  <c r="P90" i="2"/>
  <c r="O90" i="2"/>
  <c r="N90" i="2"/>
  <c r="N95" i="2" s="1"/>
  <c r="M90" i="2"/>
  <c r="L90" i="2"/>
  <c r="K90" i="2"/>
  <c r="J90" i="2"/>
  <c r="I90" i="2"/>
  <c r="H90" i="2"/>
  <c r="V89" i="2"/>
  <c r="V88" i="2"/>
  <c r="V87" i="2" s="1"/>
  <c r="V95" i="2" s="1"/>
  <c r="S87" i="2"/>
  <c r="S95" i="2" s="1"/>
  <c r="R87" i="2"/>
  <c r="R95" i="2" s="1"/>
  <c r="Q87" i="2"/>
  <c r="Q95" i="2" s="1"/>
  <c r="P87" i="2"/>
  <c r="P95" i="2" s="1"/>
  <c r="O87" i="2"/>
  <c r="O95" i="2" s="1"/>
  <c r="N87" i="2"/>
  <c r="M87" i="2"/>
  <c r="L87" i="2"/>
  <c r="K87" i="2"/>
  <c r="J87" i="2"/>
  <c r="J95" i="2" s="1"/>
  <c r="I87" i="2"/>
  <c r="I95" i="2" s="1"/>
  <c r="H87" i="2"/>
  <c r="H95" i="2" s="1"/>
  <c r="V80" i="2"/>
  <c r="V79" i="2"/>
  <c r="V78" i="2"/>
  <c r="M77" i="2"/>
  <c r="L77" i="2"/>
  <c r="K77" i="2"/>
  <c r="V76" i="2"/>
  <c r="V75" i="2"/>
  <c r="S75" i="2"/>
  <c r="R75" i="2"/>
  <c r="Q75" i="2"/>
  <c r="P75" i="2"/>
  <c r="O75" i="2"/>
  <c r="N75" i="2"/>
  <c r="M75" i="2"/>
  <c r="L75" i="2"/>
  <c r="K75" i="2"/>
  <c r="J75" i="2"/>
  <c r="I75" i="2"/>
  <c r="H75" i="2"/>
  <c r="V74" i="2"/>
  <c r="V73" i="2"/>
  <c r="V72" i="2"/>
  <c r="S72" i="2"/>
  <c r="R72" i="2"/>
  <c r="Q72" i="2"/>
  <c r="P72" i="2"/>
  <c r="O72" i="2"/>
  <c r="N72" i="2"/>
  <c r="N77" i="2" s="1"/>
  <c r="M72" i="2"/>
  <c r="L72" i="2"/>
  <c r="K72" i="2"/>
  <c r="J72" i="2"/>
  <c r="I72" i="2"/>
  <c r="H72" i="2"/>
  <c r="V71" i="2"/>
  <c r="V70" i="2"/>
  <c r="V69" i="2" s="1"/>
  <c r="V77" i="2" s="1"/>
  <c r="S69" i="2"/>
  <c r="S77" i="2" s="1"/>
  <c r="R69" i="2"/>
  <c r="R77" i="2" s="1"/>
  <c r="Q69" i="2"/>
  <c r="Q77" i="2" s="1"/>
  <c r="P69" i="2"/>
  <c r="P77" i="2" s="1"/>
  <c r="O69" i="2"/>
  <c r="O77" i="2" s="1"/>
  <c r="N69" i="2"/>
  <c r="M69" i="2"/>
  <c r="L69" i="2"/>
  <c r="K69" i="2"/>
  <c r="J69" i="2"/>
  <c r="J77" i="2" s="1"/>
  <c r="I69" i="2"/>
  <c r="I77" i="2" s="1"/>
  <c r="H69" i="2"/>
  <c r="H77" i="2" s="1"/>
  <c r="V62" i="2"/>
  <c r="V61" i="2"/>
  <c r="V60" i="2"/>
  <c r="M59" i="2"/>
  <c r="L59" i="2"/>
  <c r="K59" i="2"/>
  <c r="V58" i="2"/>
  <c r="V57" i="2"/>
  <c r="V56" i="2"/>
  <c r="S56" i="2"/>
  <c r="R56" i="2"/>
  <c r="Q56" i="2"/>
  <c r="P56" i="2"/>
  <c r="O56" i="2"/>
  <c r="N56" i="2"/>
  <c r="M56" i="2"/>
  <c r="L56" i="2"/>
  <c r="K56" i="2"/>
  <c r="J56" i="2"/>
  <c r="I56" i="2"/>
  <c r="H56" i="2"/>
  <c r="V55" i="2"/>
  <c r="V54" i="2"/>
  <c r="V53" i="2" s="1"/>
  <c r="S53" i="2"/>
  <c r="R53" i="2"/>
  <c r="Q53" i="2"/>
  <c r="P53" i="2"/>
  <c r="O53" i="2"/>
  <c r="N53" i="2"/>
  <c r="N59" i="2" s="1"/>
  <c r="M53" i="2"/>
  <c r="L53" i="2"/>
  <c r="K53" i="2"/>
  <c r="J53" i="2"/>
  <c r="I53" i="2"/>
  <c r="H53" i="2"/>
  <c r="V52" i="2"/>
  <c r="V51" i="2"/>
  <c r="V50" i="2" s="1"/>
  <c r="S50" i="2"/>
  <c r="S59" i="2" s="1"/>
  <c r="R50" i="2"/>
  <c r="R59" i="2" s="1"/>
  <c r="Q50" i="2"/>
  <c r="Q59" i="2" s="1"/>
  <c r="P50" i="2"/>
  <c r="P59" i="2" s="1"/>
  <c r="O50" i="2"/>
  <c r="O59" i="2" s="1"/>
  <c r="N50" i="2"/>
  <c r="M50" i="2"/>
  <c r="L50" i="2"/>
  <c r="K50" i="2"/>
  <c r="J50" i="2"/>
  <c r="J59" i="2" s="1"/>
  <c r="I50" i="2"/>
  <c r="I59" i="2" s="1"/>
  <c r="H50" i="2"/>
  <c r="H59" i="2" s="1"/>
  <c r="V43" i="2"/>
  <c r="V42" i="2"/>
  <c r="V41" i="2"/>
  <c r="O40" i="2"/>
  <c r="N40" i="2"/>
  <c r="M40" i="2"/>
  <c r="L40" i="2"/>
  <c r="V39" i="2"/>
  <c r="V38" i="2"/>
  <c r="V37" i="2" s="1"/>
  <c r="S37" i="2"/>
  <c r="R37" i="2"/>
  <c r="Q37" i="2"/>
  <c r="P37" i="2"/>
  <c r="O37" i="2"/>
  <c r="N37" i="2"/>
  <c r="M37" i="2"/>
  <c r="L37" i="2"/>
  <c r="K37" i="2"/>
  <c r="J37" i="2"/>
  <c r="I37" i="2"/>
  <c r="H37" i="2"/>
  <c r="V36" i="2"/>
  <c r="V35" i="2"/>
  <c r="V34" i="2"/>
  <c r="V33" i="2" s="1"/>
  <c r="S33" i="2"/>
  <c r="R33" i="2"/>
  <c r="Q33" i="2"/>
  <c r="Q40" i="2" s="1"/>
  <c r="P33" i="2"/>
  <c r="O33" i="2"/>
  <c r="N33" i="2"/>
  <c r="M33" i="2"/>
  <c r="L33" i="2"/>
  <c r="K33" i="2"/>
  <c r="J33" i="2"/>
  <c r="I33" i="2"/>
  <c r="H33" i="2"/>
  <c r="V32" i="2"/>
  <c r="V31" i="2"/>
  <c r="V30" i="2"/>
  <c r="S30" i="2"/>
  <c r="S40" i="2" s="1"/>
  <c r="R30" i="2"/>
  <c r="R40" i="2" s="1"/>
  <c r="Q30" i="2"/>
  <c r="P30" i="2"/>
  <c r="P40" i="2" s="1"/>
  <c r="O30" i="2"/>
  <c r="N30" i="2"/>
  <c r="M30" i="2"/>
  <c r="L30" i="2"/>
  <c r="K30" i="2"/>
  <c r="K40" i="2" s="1"/>
  <c r="J30" i="2"/>
  <c r="J40" i="2" s="1"/>
  <c r="I30" i="2"/>
  <c r="I40" i="2" s="1"/>
  <c r="H30" i="2"/>
  <c r="H40" i="2" s="1"/>
  <c r="V23" i="2"/>
  <c r="V22" i="2"/>
  <c r="V21" i="2"/>
  <c r="Q20" i="2"/>
  <c r="P20" i="2"/>
  <c r="O20" i="2"/>
  <c r="N20" i="2"/>
  <c r="H20" i="2"/>
  <c r="V19" i="2"/>
  <c r="V17" i="2" s="1"/>
  <c r="V18" i="2"/>
  <c r="S17" i="2"/>
  <c r="R17" i="2"/>
  <c r="Q17" i="2"/>
  <c r="P17" i="2"/>
  <c r="O17" i="2"/>
  <c r="N17" i="2"/>
  <c r="M17" i="2"/>
  <c r="L17" i="2"/>
  <c r="K17" i="2"/>
  <c r="J17" i="2"/>
  <c r="I17" i="2"/>
  <c r="I20" i="2" s="1"/>
  <c r="H17" i="2"/>
  <c r="V16" i="2"/>
  <c r="V15" i="2"/>
  <c r="V14" i="2"/>
  <c r="V13" i="2"/>
  <c r="S13" i="2"/>
  <c r="S20" i="2" s="1"/>
  <c r="R13" i="2"/>
  <c r="Q13" i="2"/>
  <c r="P13" i="2"/>
  <c r="O13" i="2"/>
  <c r="N13" i="2"/>
  <c r="M13" i="2"/>
  <c r="L13" i="2"/>
  <c r="K13" i="2"/>
  <c r="J13" i="2"/>
  <c r="I13" i="2"/>
  <c r="H13" i="2"/>
  <c r="V12" i="2"/>
  <c r="V11" i="2"/>
  <c r="V10" i="2"/>
  <c r="S10" i="2"/>
  <c r="R10" i="2"/>
  <c r="R20" i="2" s="1"/>
  <c r="Q10" i="2"/>
  <c r="P10" i="2"/>
  <c r="O10" i="2"/>
  <c r="N10" i="2"/>
  <c r="M10" i="2"/>
  <c r="M20" i="2" s="1"/>
  <c r="L10" i="2"/>
  <c r="L20" i="2" s="1"/>
  <c r="K10" i="2"/>
  <c r="K20" i="2" s="1"/>
  <c r="J10" i="2"/>
  <c r="J20" i="2" s="1"/>
  <c r="I10" i="2"/>
  <c r="H10" i="2"/>
  <c r="L111" i="4"/>
  <c r="J111" i="4"/>
  <c r="D111" i="4"/>
  <c r="L110" i="4"/>
  <c r="J110" i="4"/>
  <c r="D110" i="4"/>
  <c r="L109" i="4"/>
  <c r="J109" i="4"/>
  <c r="D109" i="4"/>
  <c r="L108" i="4"/>
  <c r="J108" i="4"/>
  <c r="E108" i="4"/>
  <c r="D108" i="4"/>
  <c r="L107" i="4"/>
  <c r="J107" i="4"/>
  <c r="D107" i="4"/>
  <c r="L106" i="4"/>
  <c r="J106" i="4"/>
  <c r="D106" i="4"/>
  <c r="L105" i="4"/>
  <c r="J105" i="4"/>
  <c r="D105" i="4"/>
  <c r="L104" i="4"/>
  <c r="J104" i="4"/>
  <c r="D104" i="4"/>
  <c r="L103" i="4"/>
  <c r="J103" i="4"/>
  <c r="D103" i="4"/>
  <c r="L102" i="4"/>
  <c r="J102" i="4"/>
  <c r="E102" i="4"/>
  <c r="D102" i="4"/>
  <c r="L101" i="4"/>
  <c r="J101" i="4"/>
  <c r="D101" i="4"/>
  <c r="L100" i="4"/>
  <c r="J100" i="4"/>
  <c r="D100" i="4"/>
  <c r="L99" i="4"/>
  <c r="J99" i="4"/>
  <c r="E99" i="4"/>
  <c r="D99" i="4"/>
  <c r="L98" i="4"/>
  <c r="J98" i="4"/>
  <c r="D98" i="4"/>
  <c r="L97" i="4"/>
  <c r="J97" i="4"/>
  <c r="E97" i="4"/>
  <c r="D97" i="4"/>
  <c r="L96" i="4"/>
  <c r="J96" i="4"/>
  <c r="D96" i="4"/>
  <c r="L95" i="4"/>
  <c r="J95" i="4"/>
  <c r="D95" i="4"/>
  <c r="L94" i="4"/>
  <c r="J94" i="4"/>
  <c r="D94" i="4"/>
  <c r="L93" i="4"/>
  <c r="J93" i="4"/>
  <c r="D93" i="4"/>
  <c r="L92" i="4"/>
  <c r="J92" i="4"/>
  <c r="E92" i="4"/>
  <c r="D92" i="4"/>
  <c r="L91" i="4"/>
  <c r="J91" i="4"/>
  <c r="D91" i="4"/>
  <c r="L90" i="4"/>
  <c r="J90" i="4"/>
  <c r="D90" i="4"/>
  <c r="L89" i="4"/>
  <c r="J89" i="4"/>
  <c r="D89" i="4"/>
  <c r="L88" i="4"/>
  <c r="J88" i="4"/>
  <c r="D88" i="4"/>
  <c r="L87" i="4"/>
  <c r="J87" i="4"/>
  <c r="D87" i="4"/>
  <c r="L86" i="4"/>
  <c r="J86" i="4"/>
  <c r="D86" i="4"/>
  <c r="L85" i="4"/>
  <c r="J85" i="4"/>
  <c r="E85" i="4"/>
  <c r="D85" i="4"/>
  <c r="L84" i="4"/>
  <c r="J84" i="4"/>
  <c r="D84" i="4"/>
  <c r="L83" i="4"/>
  <c r="J83" i="4"/>
  <c r="E83" i="4"/>
  <c r="D83" i="4"/>
  <c r="L82" i="4"/>
  <c r="J82" i="4"/>
  <c r="C124" i="4" s="1"/>
  <c r="D82" i="4"/>
  <c r="J41" i="4"/>
  <c r="J42" i="4" s="1"/>
  <c r="I41" i="4"/>
  <c r="I42" i="4" s="1"/>
  <c r="K39" i="4"/>
  <c r="K37" i="4"/>
  <c r="K35" i="4"/>
  <c r="K34" i="4"/>
  <c r="E105" i="4" s="1"/>
  <c r="K33" i="4"/>
  <c r="E104" i="4" s="1"/>
  <c r="K31" i="4"/>
  <c r="K29" i="4"/>
  <c r="L29" i="4" s="1"/>
  <c r="J29" i="4"/>
  <c r="K36" i="4" s="1"/>
  <c r="I29" i="4"/>
  <c r="K28" i="4"/>
  <c r="E107" i="4" s="1"/>
  <c r="K27" i="4"/>
  <c r="L27" i="4" s="1"/>
  <c r="K26" i="4"/>
  <c r="L26" i="4" s="1"/>
  <c r="K25" i="4"/>
  <c r="L25" i="4" s="1"/>
  <c r="K24" i="4"/>
  <c r="E88" i="4" s="1"/>
  <c r="K22" i="4"/>
  <c r="E106" i="4" s="1"/>
  <c r="P48" i="4" s="1"/>
  <c r="K21" i="4"/>
  <c r="L21" i="4" s="1"/>
  <c r="K20" i="4"/>
  <c r="L20" i="4" s="1"/>
  <c r="K18" i="4"/>
  <c r="E89" i="4" s="1"/>
  <c r="K17" i="4"/>
  <c r="E90" i="4" s="1"/>
  <c r="K16" i="4"/>
  <c r="L16" i="4" s="1"/>
  <c r="K15" i="4"/>
  <c r="L15" i="4" s="1"/>
  <c r="K14" i="4"/>
  <c r="L14" i="4" s="1"/>
  <c r="K12" i="4"/>
  <c r="E82" i="4" s="1"/>
  <c r="K11" i="4"/>
  <c r="L11" i="4" s="1"/>
  <c r="K10" i="4"/>
  <c r="L10" i="4" s="1"/>
  <c r="D130" i="4" l="1"/>
  <c r="D123" i="4"/>
  <c r="V40" i="2"/>
  <c r="V20" i="2"/>
  <c r="L39" i="4"/>
  <c r="L36" i="4"/>
  <c r="E94" i="4"/>
  <c r="L31" i="4"/>
  <c r="V59" i="2"/>
  <c r="L17" i="4"/>
  <c r="L18" i="4"/>
  <c r="L28" i="4"/>
  <c r="E84" i="4"/>
  <c r="C131" i="4" s="1"/>
  <c r="E100" i="4"/>
  <c r="E110" i="4"/>
  <c r="D124" i="4"/>
  <c r="K38" i="4"/>
  <c r="L12" i="4"/>
  <c r="L22" i="4"/>
  <c r="E86" i="4"/>
  <c r="E91" i="4"/>
  <c r="E96" i="4"/>
  <c r="K13" i="4"/>
  <c r="K23" i="4"/>
  <c r="K30" i="4"/>
  <c r="K40" i="4"/>
  <c r="D127" i="4"/>
  <c r="L24" i="4"/>
  <c r="K32" i="4"/>
  <c r="K41" i="4"/>
  <c r="L35" i="4" s="1"/>
  <c r="D129" i="4"/>
  <c r="C130" i="4"/>
  <c r="E93" i="4"/>
  <c r="D131" i="4"/>
  <c r="C122" i="4"/>
  <c r="L33" i="4"/>
  <c r="D122" i="4"/>
  <c r="K19" i="4"/>
  <c r="C123" i="4"/>
  <c r="L19" i="4" l="1"/>
  <c r="E98" i="4"/>
  <c r="C128" i="4" s="1"/>
  <c r="D128" i="4"/>
  <c r="L40" i="4"/>
  <c r="E111" i="4"/>
  <c r="E118" i="4" s="1"/>
  <c r="L34" i="4"/>
  <c r="L30" i="4"/>
  <c r="E101" i="4"/>
  <c r="C116" i="4" s="1"/>
  <c r="L13" i="4"/>
  <c r="E95" i="4"/>
  <c r="E116" i="4" s="1"/>
  <c r="E109" i="4"/>
  <c r="L38" i="4"/>
  <c r="L41" i="4"/>
  <c r="K42" i="4"/>
  <c r="L32" i="4"/>
  <c r="E103" i="4"/>
  <c r="C125" i="4" s="1"/>
  <c r="E87" i="4"/>
  <c r="L23" i="4"/>
  <c r="L37" i="4"/>
  <c r="P29" i="4" l="1"/>
  <c r="O29" i="4"/>
  <c r="S29" i="4"/>
  <c r="R29" i="4"/>
  <c r="G115" i="4"/>
  <c r="C127" i="4"/>
  <c r="G116" i="4"/>
  <c r="D125" i="4"/>
  <c r="C129" i="4"/>
  <c r="E115" i="4"/>
  <c r="P47" i="4"/>
  <c r="P46" i="4" s="1"/>
  <c r="D126" i="4"/>
  <c r="P49" i="4"/>
  <c r="C126" i="4"/>
  <c r="S41" i="4"/>
  <c r="R41" i="4"/>
  <c r="P41" i="4"/>
  <c r="O41" i="4"/>
  <c r="N41" i="4"/>
  <c r="E117" i="4"/>
  <c r="C115" i="4"/>
  <c r="N29" i="4"/>
  <c r="N42" i="4" l="1"/>
  <c r="O42" i="4"/>
  <c r="P42" i="4"/>
</calcChain>
</file>

<file path=xl/sharedStrings.xml><?xml version="1.0" encoding="utf-8"?>
<sst xmlns="http://schemas.openxmlformats.org/spreadsheetml/2006/main" count="699" uniqueCount="231">
  <si>
    <t>Hedge Recebíveis Imobiliários FII - HREC11</t>
  </si>
  <si>
    <t>OBJETIVO DO FUNDO</t>
  </si>
  <si>
    <r>
      <t xml:space="preserve">O </t>
    </r>
    <r>
      <rPr>
        <b/>
        <sz val="12"/>
        <color rgb="FF6D6E70"/>
        <rFont val="Compasse"/>
        <family val="2"/>
      </rPr>
      <t>Hedge</t>
    </r>
    <r>
      <rPr>
        <b/>
        <sz val="18"/>
        <color rgb="FF000000"/>
        <rFont val="Compasse"/>
        <family val="2"/>
      </rPr>
      <t xml:space="preserve"> </t>
    </r>
    <r>
      <rPr>
        <b/>
        <sz val="12"/>
        <color rgb="FF6D6E70"/>
        <rFont val="Compasse"/>
        <family val="2"/>
      </rPr>
      <t xml:space="preserve">Recebíveis Imobiliários FII </t>
    </r>
    <r>
      <rPr>
        <sz val="12"/>
        <color rgb="FF6D6E70"/>
        <rFont val="Compasse"/>
        <family val="2"/>
      </rPr>
      <t>tem por objeto proporcionar a seus cotistas a valorização e a rentabilidade de suas cotas no longo prazo, conforme sua política de investimentos, preponderantemente pelo investimento em</t>
    </r>
    <r>
      <rPr>
        <b/>
        <sz val="12"/>
        <color rgb="FF6D6E70"/>
        <rFont val="Compasse"/>
        <family val="2"/>
      </rPr>
      <t xml:space="preserve"> Certificados de Recebíveis Imobiliários (CRI). </t>
    </r>
  </si>
  <si>
    <t>POLÍTICA DE INVESTIMENTOS</t>
  </si>
  <si>
    <t xml:space="preserve">Poderão integrar o patrimônio do fundo i) Certificados de Recebíveis Imobiliários (CRI); ii) Letras de Crédito Imobiliário (LCI); Letras Hipotecárias (LH); Letras Imobiliárias Garantidas (LIG); Cotas de outros Fundos de Investimento Imobiliário (FII); e Cotas de Fundos de Investimento em Direitos Creditórios (FIDC) que tenham como política de investimento, exclusivamente, atividades permitidas aos FII e desde que as cotas tenham sido objeto de oferta pública registrada na CVM ou cujo registro tenha sido dispensado nos termos da regulamentação em vigor. </t>
  </si>
  <si>
    <t>INFORMAÇÕES GERAIS</t>
  </si>
  <si>
    <t>Início das atividades:</t>
  </si>
  <si>
    <t>Outubro de 2020</t>
  </si>
  <si>
    <t>Adminstradora:</t>
  </si>
  <si>
    <t>Hedge Investments Distribuidora de Títulos e Valores Mobiliários Ltda.</t>
  </si>
  <si>
    <t>Gestora:</t>
  </si>
  <si>
    <t>Hedge Investments Real Estate Gestão de Recursos ltda.</t>
  </si>
  <si>
    <t>Taxa de Adminstração:</t>
  </si>
  <si>
    <t>Percentuais incidentes sobre (i) o patrimônio líquido ou (ii) sobre o valor de mercado das cotas, caso o fundo integre o IFIX, sendo 0,8% a.a. sobre o valor de até R$ 1.000.000.000,00, e 0,6% a.a. sobre o valor acima de R$ 1.000.000.000,00, assegurado o valor mínimo equivalente a 0,8% a.a. calculado sobre R$ 1.000.000.000,00.</t>
  </si>
  <si>
    <t>Taxa de Performance:</t>
  </si>
  <si>
    <t>20% sobre o que exceder o IMA-B</t>
  </si>
  <si>
    <t>Ofertas concluídas</t>
  </si>
  <si>
    <t>6 emissões de cotas realizadas</t>
  </si>
  <si>
    <t>Tipo Anbima:</t>
  </si>
  <si>
    <t>TVM Gestão Ativa - Títulos e Valores Mobiliários</t>
  </si>
  <si>
    <t>Prazo:</t>
  </si>
  <si>
    <t>Indeterminado</t>
  </si>
  <si>
    <t>Público alvo:</t>
  </si>
  <si>
    <t>Investidores em geral</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</si>
  <si>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</si>
  <si>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Hedge Recebíveis Imobiliários Fundo de Investimento Imobiliário - HREC11</t>
  </si>
  <si>
    <t>CRI</t>
  </si>
  <si>
    <t>Segmento</t>
  </si>
  <si>
    <t>Classificação</t>
  </si>
  <si>
    <t>Emissor</t>
  </si>
  <si>
    <t>CETIP</t>
  </si>
  <si>
    <t>Emissão</t>
  </si>
  <si>
    <t>Série</t>
  </si>
  <si>
    <t>Posição (R$ mi)</t>
  </si>
  <si>
    <t>% PL</t>
  </si>
  <si>
    <t>% dos CRIs</t>
  </si>
  <si>
    <t>% Index.</t>
  </si>
  <si>
    <t>Venc.</t>
  </si>
  <si>
    <t>Duration
(anos)</t>
  </si>
  <si>
    <t>Spread</t>
  </si>
  <si>
    <t>LTV %</t>
  </si>
  <si>
    <t>Indexador</t>
  </si>
  <si>
    <t>Taxa Aq.</t>
  </si>
  <si>
    <t>Taxa MtM</t>
  </si>
  <si>
    <t>Thera</t>
  </si>
  <si>
    <t>Corp.</t>
  </si>
  <si>
    <t>Renda</t>
  </si>
  <si>
    <t>OPEA</t>
  </si>
  <si>
    <t>21G0063228</t>
  </si>
  <si>
    <t>1ª</t>
  </si>
  <si>
    <t>424ª</t>
  </si>
  <si>
    <t>IPCA</t>
  </si>
  <si>
    <t>21G0063256</t>
  </si>
  <si>
    <t>425ª</t>
  </si>
  <si>
    <t>21G0063257</t>
  </si>
  <si>
    <t>426ª</t>
  </si>
  <si>
    <t>Viracopos</t>
  </si>
  <si>
    <t>Log.</t>
  </si>
  <si>
    <t>21L0354209</t>
  </si>
  <si>
    <t>477ª</t>
  </si>
  <si>
    <t>21L0355069</t>
  </si>
  <si>
    <t>478ª</t>
  </si>
  <si>
    <t>21L0355178</t>
  </si>
  <si>
    <t>479ª</t>
  </si>
  <si>
    <t>SolPanamby</t>
  </si>
  <si>
    <t>HABI</t>
  </si>
  <si>
    <t>20J0030144</t>
  </si>
  <si>
    <t>205ª</t>
  </si>
  <si>
    <t>20J0030180</t>
  </si>
  <si>
    <t>206ª</t>
  </si>
  <si>
    <t>20J0033610</t>
  </si>
  <si>
    <t>207ª</t>
  </si>
  <si>
    <t>20J0947707</t>
  </si>
  <si>
    <t>348ª</t>
  </si>
  <si>
    <t xml:space="preserve"> </t>
  </si>
  <si>
    <t>20J0947706</t>
  </si>
  <si>
    <t>349ª</t>
  </si>
  <si>
    <t>20J0947705</t>
  </si>
  <si>
    <t>350ª</t>
  </si>
  <si>
    <t>CitLog Varginha</t>
  </si>
  <si>
    <t>BARI</t>
  </si>
  <si>
    <t>26C3724930</t>
  </si>
  <si>
    <t>67ª</t>
  </si>
  <si>
    <t>IZP Itacema</t>
  </si>
  <si>
    <t>Desenvolvimento</t>
  </si>
  <si>
    <t>RIZA</t>
  </si>
  <si>
    <t>23H1627566</t>
  </si>
  <si>
    <t>105ª</t>
  </si>
  <si>
    <t>IZP Cônego</t>
  </si>
  <si>
    <t>24B1427981</t>
  </si>
  <si>
    <t>143ª</t>
  </si>
  <si>
    <t>IZP Franca</t>
  </si>
  <si>
    <t>21H0819500</t>
  </si>
  <si>
    <t>4ª</t>
  </si>
  <si>
    <t>345ª</t>
  </si>
  <si>
    <t>24J0943858</t>
  </si>
  <si>
    <t>187ª</t>
  </si>
  <si>
    <t>IZP Haddock</t>
  </si>
  <si>
    <t>22K0016381</t>
  </si>
  <si>
    <t>29ª</t>
  </si>
  <si>
    <t>22K0016415</t>
  </si>
  <si>
    <t>2ª</t>
  </si>
  <si>
    <t>IPCA+</t>
  </si>
  <si>
    <t>Sinop</t>
  </si>
  <si>
    <t>Shop.</t>
  </si>
  <si>
    <t>20I0941573</t>
  </si>
  <si>
    <t>544ª</t>
  </si>
  <si>
    <t>CDI</t>
  </si>
  <si>
    <t>Paladin HLD Itacema</t>
  </si>
  <si>
    <t>PROVINCIA</t>
  </si>
  <si>
    <t>25J2851490</t>
  </si>
  <si>
    <t>122ª</t>
  </si>
  <si>
    <t>HPD Itacema</t>
  </si>
  <si>
    <t>25L2385071</t>
  </si>
  <si>
    <t>131ª</t>
  </si>
  <si>
    <t>Quintas Cidade Jardim</t>
  </si>
  <si>
    <t>Res.</t>
  </si>
  <si>
    <t>25L2399538</t>
  </si>
  <si>
    <t>134ª</t>
  </si>
  <si>
    <t>25H3653543</t>
  </si>
  <si>
    <t>118ª</t>
  </si>
  <si>
    <t>Jardim Sul</t>
  </si>
  <si>
    <t>23F2356518</t>
  </si>
  <si>
    <t>197ª</t>
  </si>
  <si>
    <t>23F2356527</t>
  </si>
  <si>
    <t>198ª</t>
  </si>
  <si>
    <t>Leverage</t>
  </si>
  <si>
    <t>25J4652042</t>
  </si>
  <si>
    <t>52ª</t>
  </si>
  <si>
    <t>25J4653545</t>
  </si>
  <si>
    <t>54ª</t>
  </si>
  <si>
    <t>26E3429212</t>
  </si>
  <si>
    <t>82ª</t>
  </si>
  <si>
    <t>CNL Aura</t>
  </si>
  <si>
    <t>25F8630698</t>
  </si>
  <si>
    <t>286ª</t>
  </si>
  <si>
    <t>CDI+</t>
  </si>
  <si>
    <t>DIVERSIFICAÇÃO GEOGRÁFICA (% de CRIs)</t>
  </si>
  <si>
    <t>São Paulo</t>
  </si>
  <si>
    <t>Cidade de São Paulo</t>
  </si>
  <si>
    <t>Minas Gerais</t>
  </si>
  <si>
    <t>Mato Grosso</t>
  </si>
  <si>
    <t>VENCIMENTO E DURATION (% de CRIs)</t>
  </si>
  <si>
    <t>IF</t>
  </si>
  <si>
    <t>% do PL</t>
  </si>
  <si>
    <t>% de CRIs</t>
  </si>
  <si>
    <t>Emissores</t>
  </si>
  <si>
    <t>Segmentos</t>
  </si>
  <si>
    <t>Localização</t>
  </si>
  <si>
    <t>Vencimento</t>
  </si>
  <si>
    <t>Duration</t>
  </si>
  <si>
    <t>Indexadores</t>
  </si>
  <si>
    <t>Thera 1E 426S</t>
  </si>
  <si>
    <t>Opea</t>
  </si>
  <si>
    <t>Lajes Corporativas</t>
  </si>
  <si>
    <t>Thera 1E 424S</t>
  </si>
  <si>
    <t>Thera 1E 425S</t>
  </si>
  <si>
    <t>Viracopos 1E 479S</t>
  </si>
  <si>
    <t>Logístico</t>
  </si>
  <si>
    <t>Viracopos 1E 478S</t>
  </si>
  <si>
    <t>IZP Itacema 105E 1S</t>
  </si>
  <si>
    <t>IZP Cônego 143E 1S</t>
  </si>
  <si>
    <t>Sol Panamby 1E 207S</t>
  </si>
  <si>
    <t>Habitasec</t>
  </si>
  <si>
    <t>Sol Panamby 1E 206S</t>
  </si>
  <si>
    <t>Sol Panamby 1E 205S</t>
  </si>
  <si>
    <t>IZP Franca 4E 345S</t>
  </si>
  <si>
    <t>Jardim Sul 197E 1S</t>
  </si>
  <si>
    <t>Shoppings Centers</t>
  </si>
  <si>
    <t>Jardim Sul 197E 2S</t>
  </si>
  <si>
    <t>Viracopos 1E 477S</t>
  </si>
  <si>
    <t>IZP Franca 187E 1S</t>
  </si>
  <si>
    <t>IZP Haddock 29E 1S</t>
  </si>
  <si>
    <t>Sol Panamby 1E 348S</t>
  </si>
  <si>
    <t>Sol Panamby 1E 349S</t>
  </si>
  <si>
    <t>Sol Panamby 1E 350S</t>
  </si>
  <si>
    <t>Sinop 1E 544S</t>
  </si>
  <si>
    <t>Paladin HLD Itacema 122E 1S</t>
  </si>
  <si>
    <t>Residencial</t>
  </si>
  <si>
    <t>HPD Itacema 131E 1S</t>
  </si>
  <si>
    <t>IZP Cônego 118E 1S</t>
  </si>
  <si>
    <t>CitLog Varginha 67E 1S</t>
  </si>
  <si>
    <t>IZP Haddock 29E 2S</t>
  </si>
  <si>
    <t>IZP Franca 52E 1S</t>
  </si>
  <si>
    <t>IZP Haddock 54E 1S</t>
  </si>
  <si>
    <t>IZP Haddock 82E 1S</t>
  </si>
  <si>
    <t>%</t>
  </si>
  <si>
    <t>Ano</t>
  </si>
  <si>
    <t>2035+</t>
  </si>
  <si>
    <t>Hedge Recebíveis Imobiliários 2026</t>
  </si>
  <si>
    <t>Receita Operacional</t>
  </si>
  <si>
    <t>CRI - Juros</t>
  </si>
  <si>
    <t>CRI - Correção Monetária</t>
  </si>
  <si>
    <t>Outras Receitas</t>
  </si>
  <si>
    <t>Fundos Imobiliários</t>
  </si>
  <si>
    <t>Renda Fixa</t>
  </si>
  <si>
    <t>Total de Despesas</t>
  </si>
  <si>
    <t>Despesas Operacionais</t>
  </si>
  <si>
    <t>Despesas Financeiras</t>
  </si>
  <si>
    <t>Resultado Operacional</t>
  </si>
  <si>
    <t>Rendimento</t>
  </si>
  <si>
    <t>Resultado / Cota</t>
  </si>
  <si>
    <t>Rendimento / Cota</t>
  </si>
  <si>
    <t>Cota Patrimonial</t>
  </si>
  <si>
    <t>n/a</t>
  </si>
  <si>
    <t>Cota Mercado</t>
  </si>
  <si>
    <t>Hedge Recebíveis Imobiliários 2025</t>
  </si>
  <si>
    <t>Hedge Recebíveis Imobiliários 2024</t>
  </si>
  <si>
    <t>Hedge Recebíveis Imobiliários 2023</t>
  </si>
  <si>
    <t>Hedge Recebíveis Imobiliários 2022</t>
  </si>
  <si>
    <t>Hedge Recebíveis Imobiliários 2021</t>
  </si>
  <si>
    <t>Hedge Recebíveis Imobiliários 2020</t>
  </si>
  <si>
    <t>Ativos</t>
  </si>
  <si>
    <t>CRIs</t>
  </si>
  <si>
    <t>FIIs</t>
  </si>
  <si>
    <t>Provisões</t>
  </si>
  <si>
    <t>Despesas e Taxas</t>
  </si>
  <si>
    <t>Rendimentos a Distribuir aos Cotistas</t>
  </si>
  <si>
    <t>Operações Compromissadas</t>
  </si>
  <si>
    <t>Cotas a Integralizar</t>
  </si>
  <si>
    <t>Patrimônio Líquido</t>
  </si>
  <si>
    <t>Tabela de Sensibilidade</t>
  </si>
  <si>
    <t>Data</t>
  </si>
  <si>
    <t>Ágio/Deságio</t>
  </si>
  <si>
    <t>Volume Negociado (R$)</t>
  </si>
  <si>
    <t>Preço mercado</t>
  </si>
  <si>
    <t>Yield (IPCA+)</t>
  </si>
  <si>
    <t>Yield % a.a.
(-) Taxa ADM</t>
  </si>
  <si>
    <t>Spread NTN-B
(-) Taxa ADM</t>
  </si>
  <si>
    <t>Spread (CDI+)</t>
  </si>
  <si>
    <t>Spread (-) Taxa ADM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</si>
</sst>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7">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 numFmtId="321" formatCode="_-* #,##0.0_-;\-* #,##0.0_-;_-* &quot;-&quot;??_-;_-@_-"/>
    <numFmt numFmtId="322" formatCode="_-* #,##0_-;\-* #,##0_-;_-* &quot;-&quot;??_-;_-@_-"/>
    <numFmt numFmtId="323" formatCode="#,##0.0_ ;\-#,##0.0\ "/>
    <numFmt numFmtId="324" formatCode="0.000"/>
  </numFmts>
  <fonts count="242">
    <font>
      <sz val="11"/>
      <color theme="1"/>
      <name val="Calibri"/>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font>
    <font>
      <sz val="10"/>
      <color theme="1"/>
      <name val="Compasse"/>
      <family val="2"/>
    </font>
    <font>
      <sz val="10"/>
      <color theme="1"/>
      <name val="Calibri"/>
      <family val="2"/>
    </font>
    <font>
      <b/>
      <sz val="10"/>
      <color rgb="FF474644"/>
      <name val="Compasse"/>
      <family val="2"/>
    </font>
    <font>
      <sz val="10"/>
      <color rgb="FF004263"/>
      <name val="Compasse Light"/>
      <family val="2"/>
    </font>
    <font>
      <sz val="12"/>
      <color rgb="FF6D6E70"/>
      <name val="Compasse"/>
      <family val="2"/>
    </font>
    <font>
      <b/>
      <sz val="12"/>
      <color theme="2" tint="-0.749961851863155"/>
      <name val="Compasse"/>
      <family val="2"/>
    </font>
    <font>
      <b/>
      <sz val="16"/>
      <color rgb="FF0A4263"/>
      <name val="Compasse"/>
      <family val="2"/>
    </font>
    <font>
      <sz val="14"/>
      <color rgb="FF0A4263"/>
      <name val="Compasse"/>
      <family val="2"/>
    </font>
    <font>
      <i/>
      <sz val="10"/>
      <color rgb="FF6D6E70"/>
      <name val="Compasse"/>
      <family val="2"/>
    </font>
    <font>
      <b/>
      <sz val="11"/>
      <color rgb="FF474644"/>
      <name val="Compasse"/>
      <family val="2"/>
    </font>
    <font>
      <sz val="11"/>
      <color theme="0"/>
      <name val="Calibri"/>
      <family val="2"/>
    </font>
    <font>
      <b/>
      <sz val="12"/>
      <color theme="0"/>
      <name val="Compasse"/>
      <family val="2"/>
    </font>
    <font>
      <sz val="12"/>
      <color theme="1"/>
      <name val="Calibri"/>
      <family val="2"/>
    </font>
    <font>
      <sz val="11"/>
      <color rgb="FFFF0000"/>
      <name val="Calibri"/>
      <family val="2"/>
    </font>
    <font>
      <sz val="11"/>
      <color rgb="FFFF0000"/>
      <name val="Compasse"/>
      <family val="2"/>
    </font>
    <font>
      <sz val="11"/>
      <color theme="0"/>
      <name val="Compasse"/>
      <family val="2"/>
    </font>
    <font>
      <sz val="18"/>
      <color theme="3"/>
      <name val="Calibri Light"/>
      <family val="2"/>
    </font>
    <font>
      <b/>
      <sz val="10"/>
      <color theme="1"/>
      <name val="Calibri"/>
      <family val="2"/>
    </font>
    <font>
      <b/>
      <sz val="11"/>
      <color theme="0"/>
      <name val="Calibri"/>
      <family val="2"/>
    </font>
    <font>
      <b/>
      <sz val="10"/>
      <color rgb="FFFA7D00"/>
      <name val="Calibri"/>
      <family val="2"/>
    </font>
    <font>
      <b/>
      <sz val="10"/>
      <color theme="0"/>
      <name val="Calibri"/>
      <family val="2"/>
    </font>
    <font>
      <sz val="10"/>
      <color rgb="FF9C6500"/>
      <name val="Calibri"/>
      <family val="2"/>
    </font>
    <font>
      <sz val="10"/>
      <color rgb="FF9C0006"/>
      <name val="Calibri"/>
      <family val="2"/>
    </font>
    <font>
      <sz val="10"/>
      <color rgb="FF006100"/>
      <name val="Calibri"/>
      <family val="2"/>
    </font>
    <font>
      <b/>
      <sz val="10"/>
      <color rgb="FF3F3F3F"/>
      <name val="Calibri"/>
      <family val="2"/>
    </font>
    <font>
      <sz val="10"/>
      <color rgb="FFFF0000"/>
      <name val="Calibri"/>
      <family val="2"/>
    </font>
    <font>
      <sz val="10"/>
      <color rgb="FFFA7D00"/>
      <name val="Calibri"/>
      <family val="2"/>
    </font>
    <font>
      <sz val="10"/>
      <color rgb="FF3F3F76"/>
      <name val="Calibri"/>
      <family val="2"/>
    </font>
    <font>
      <i/>
      <sz val="10"/>
      <color rgb="FF7F7F7F"/>
      <name val="Calibri"/>
      <family val="2"/>
    </font>
    <font>
      <b/>
      <sz val="10"/>
      <name val="Calibri"/>
      <family val="2"/>
    </font>
    <font>
      <b/>
      <sz val="10"/>
      <color theme="0" tint="-0.34998626667073579"/>
      <name val="Calibri"/>
      <family val="2"/>
    </font>
    <font>
      <b/>
      <sz val="14"/>
      <name val="Calibri Light"/>
      <family val="2"/>
    </font>
    <font>
      <sz val="10"/>
      <color theme="1"/>
      <name val="Credit Suisse Type Light"/>
    </font>
    <font>
      <sz val="10"/>
      <color indexed="8"/>
      <name val="Credit Suisse Type Light"/>
    </font>
    <font>
      <b/>
      <sz val="10"/>
      <name val="Credit Suisse Type Light"/>
    </font>
    <font>
      <b/>
      <sz val="14"/>
      <name val="Credit Suisse Type Light"/>
    </font>
    <font>
      <sz val="10"/>
      <color rgb="FF9C0006"/>
      <name val="Credit Suisse Type Light"/>
    </font>
    <font>
      <b/>
      <sz val="10"/>
      <color rgb="FFFA7D00"/>
      <name val="Credit Suisse Type Light"/>
    </font>
    <font>
      <b/>
      <sz val="10"/>
      <color theme="0"/>
      <name val="Credit Suisse Type Light"/>
    </font>
    <font>
      <i/>
      <sz val="10"/>
      <color rgb="FF7F7F7F"/>
      <name val="Credit Suisse Type Light"/>
    </font>
    <font>
      <sz val="10"/>
      <color rgb="FF006100"/>
      <name val="Credit Suisse Type Light"/>
    </font>
    <font>
      <b/>
      <sz val="10"/>
      <color theme="0" tint="-0.34998626667073579"/>
      <name val="Credit Suisse Type Light"/>
    </font>
    <font>
      <sz val="10"/>
      <color rgb="FF3F3F76"/>
      <name val="Credit Suisse Type Light"/>
    </font>
    <font>
      <sz val="10"/>
      <color rgb="FFFA7D00"/>
      <name val="Credit Suisse Type Light"/>
    </font>
    <font>
      <sz val="10"/>
      <color rgb="FF9C6500"/>
      <name val="Credit Suisse Type Light"/>
    </font>
    <font>
      <b/>
      <sz val="10"/>
      <color rgb="FF3F3F3F"/>
      <name val="Credit Suisse Type Light"/>
    </font>
    <font>
      <b/>
      <sz val="10"/>
      <color theme="1"/>
      <name val="Credit Suisse Type Light"/>
    </font>
    <font>
      <sz val="10"/>
      <color rgb="FFFF0000"/>
      <name val="Credit Suisse Type Light"/>
    </font>
    <font>
      <sz val="9"/>
      <color indexed="8"/>
      <name val="Arial"/>
      <family val="2"/>
    </font>
    <font>
      <sz val="11"/>
      <name val="Calibri"/>
      <family val="2"/>
    </font>
    <font>
      <sz val="11"/>
      <color indexed="8"/>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sz val="11"/>
      <color rgb="FFFA7D00"/>
      <name val="Calibri"/>
      <family val="2"/>
    </font>
    <font>
      <b/>
      <sz val="11"/>
      <color theme="1"/>
      <name val="Calibri"/>
      <family val="2"/>
    </font>
    <font>
      <sz val="10"/>
      <color indexed="9"/>
      <name val="Arial"/>
      <family val="2"/>
    </font>
    <font>
      <sz val="11"/>
      <color indexed="8"/>
      <name val="Calibri"/>
      <family val="2"/>
    </font>
    <font>
      <sz val="11"/>
      <color indexed="9"/>
      <name val="Calibri"/>
      <family val="2"/>
    </font>
    <font>
      <sz val="10"/>
      <name val="Courier"/>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ont>
    <font>
      <sz val="1"/>
      <color indexed="18"/>
      <name val="Courier"/>
    </font>
    <font>
      <i/>
      <sz val="11"/>
      <color indexed="23"/>
      <name val="Calibri"/>
      <family val="2"/>
    </font>
    <font>
      <b/>
      <sz val="14"/>
      <name val="Times New Roman"/>
      <family val="1"/>
    </font>
    <font>
      <b/>
      <sz val="18"/>
      <color indexed="56"/>
      <name val="Cambria"/>
      <family val="1"/>
    </font>
    <font>
      <b/>
      <sz val="15"/>
      <color indexed="56"/>
      <name val="Calibri"/>
      <family val="2"/>
    </font>
    <font>
      <b/>
      <sz val="13"/>
      <color indexed="56"/>
      <name val="Calibri"/>
      <family val="2"/>
    </font>
    <font>
      <b/>
      <sz val="11"/>
      <color indexed="56"/>
      <name val="Calibri"/>
      <family val="2"/>
    </font>
    <font>
      <b/>
      <sz val="1"/>
      <color indexed="8"/>
      <name val="Courier"/>
    </font>
    <font>
      <b/>
      <sz val="11"/>
      <color indexed="8"/>
      <name val="Calibri"/>
      <family val="2"/>
    </font>
    <font>
      <sz val="11"/>
      <color theme="10"/>
      <name val="Calibri"/>
      <family val="2"/>
    </font>
    <font>
      <sz val="6"/>
      <color indexed="12"/>
      <name val="Arial"/>
      <family val="2"/>
    </font>
    <font>
      <sz val="8"/>
      <name val="Times New Roman"/>
      <family val="1"/>
    </font>
    <font>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font>
    <font>
      <b/>
      <sz val="13"/>
      <color theme="3"/>
      <name val="Calibri"/>
      <family val="2"/>
    </font>
    <font>
      <b/>
      <sz val="11"/>
      <color theme="3"/>
      <name val="Calibri"/>
      <family val="2"/>
    </font>
    <font>
      <b/>
      <sz val="11"/>
      <color rgb="FF3F3F3F"/>
      <name val="Calibri"/>
      <family val="2"/>
    </font>
    <font>
      <b/>
      <sz val="11"/>
      <color rgb="FFFA7D00"/>
      <name val="Calibri"/>
      <family val="2"/>
    </font>
    <font>
      <i/>
      <sz val="11"/>
      <color rgb="FF7F7F7F"/>
      <name val="Calibri"/>
      <family val="2"/>
    </font>
    <font>
      <sz val="8"/>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font>
    <font>
      <sz val="11"/>
      <color indexed="8"/>
      <name val="Calibri"/>
      <family val="2"/>
    </font>
    <font>
      <sz val="10"/>
      <color indexed="12"/>
      <name val="Arial"/>
      <family val="2"/>
    </font>
    <font>
      <sz val="8"/>
      <color indexed="12"/>
      <name val="Times New Roman"/>
      <family val="1"/>
    </font>
    <font>
      <sz val="10"/>
      <name val="Helvetica"/>
    </font>
    <font>
      <sz val="12"/>
      <name val="???"/>
    </font>
    <font>
      <sz val="10"/>
      <color indexed="8"/>
      <name val="MS Sans Serif"/>
    </font>
    <font>
      <b/>
      <sz val="22"/>
      <color indexed="18"/>
      <name val="Arial"/>
      <family val="2"/>
    </font>
    <font>
      <b/>
      <sz val="14"/>
      <color indexed="18"/>
      <name val="Arial"/>
      <family val="2"/>
    </font>
    <font>
      <b/>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sz val="10"/>
      <name val="Times New Roman"/>
      <family val="1"/>
    </font>
    <font>
      <b/>
      <sz val="10"/>
      <color indexed="8"/>
      <name val="Arial"/>
      <family val="2"/>
    </font>
    <font>
      <sz val="10"/>
      <name val="Geneva"/>
    </font>
    <font>
      <sz val="8"/>
      <color indexed="12"/>
      <name val="Helv"/>
    </font>
    <font>
      <b/>
      <sz val="12"/>
      <name val="Times New Roman"/>
      <family val="1"/>
    </font>
    <font>
      <sz val="8"/>
      <name val="SwitzerlandLight"/>
    </font>
    <font>
      <sz val="11"/>
      <color indexed="17"/>
      <name val="Trebuchet MS"/>
      <family val="2"/>
    </font>
    <font>
      <sz val="8"/>
      <name val="Times"/>
    </font>
    <font>
      <b/>
      <sz val="11"/>
      <color indexed="52"/>
      <name val="Trebuchet MS"/>
      <family val="2"/>
    </font>
    <font>
      <b/>
      <sz val="11"/>
      <color indexed="9"/>
      <name val="Trebuchet MS"/>
      <family val="2"/>
    </font>
    <font>
      <sz val="11"/>
      <color indexed="52"/>
      <name val="Trebuchet MS"/>
      <family val="2"/>
    </font>
    <font>
      <sz val="18"/>
      <name val="Tms Rmn"/>
    </font>
    <font>
      <sz val="8"/>
      <name val="Palatino"/>
    </font>
    <font>
      <sz val="10"/>
      <name val="BERNHARD"/>
    </font>
    <font>
      <sz val="24"/>
      <name val="MS Sans Serif"/>
    </font>
    <font>
      <sz val="7"/>
      <name val="Small Fonts"/>
    </font>
    <font>
      <sz val="8"/>
      <color indexed="12"/>
      <name val="Arial"/>
      <family val="2"/>
    </font>
    <font>
      <sz val="7"/>
      <color indexed="9"/>
      <name val="Arial"/>
      <family val="2"/>
    </font>
    <font>
      <sz val="10"/>
      <name val="Arial Narrow"/>
      <family val="2"/>
    </font>
    <font>
      <sz val="10"/>
      <name val="Arial"/>
      <family val="2"/>
    </font>
    <font>
      <sz val="11"/>
      <color indexed="62"/>
      <name val="Trebuchet MS"/>
      <family val="2"/>
    </font>
    <font>
      <i/>
      <sz val="9"/>
      <name val="Times New Roman"/>
      <family val="1"/>
    </font>
    <font>
      <sz val="9"/>
      <name val="Times New Roman"/>
      <family val="1"/>
    </font>
    <font>
      <b/>
      <sz val="10"/>
      <name val="Times New Roman"/>
      <family val="1"/>
    </font>
    <font>
      <b/>
      <sz val="11"/>
      <name val="Times New Roman"/>
      <family val="1"/>
    </font>
    <font>
      <b/>
      <sz val="10"/>
      <name val="Times New Roman"/>
      <family val="1"/>
    </font>
    <font>
      <b/>
      <i/>
      <sz val="9"/>
      <name val="Times New Roman"/>
      <family val="1"/>
    </font>
    <font>
      <b/>
      <sz val="16"/>
      <name val="Arial"/>
      <family val="2"/>
    </font>
    <font>
      <sz val="10"/>
      <color indexed="36"/>
      <name val="Arial"/>
      <family val="2"/>
    </font>
    <font>
      <sz val="7"/>
      <name val="Palatino"/>
    </font>
    <font>
      <sz val="8"/>
      <name val="Univers Condensed"/>
      <family val="2"/>
    </font>
    <font>
      <sz val="7"/>
      <color indexed="12"/>
      <name val="Arial"/>
      <family val="2"/>
    </font>
    <font>
      <sz val="10"/>
      <color indexed="17"/>
      <name val="Arial"/>
      <family val="2"/>
    </font>
    <font>
      <b/>
      <sz val="9"/>
      <name val="Helv"/>
    </font>
    <font>
      <sz val="10"/>
      <color indexed="20"/>
      <name val="Arial"/>
      <family val="2"/>
    </font>
    <font>
      <sz val="10"/>
      <color indexed="14"/>
      <name val="MS Sans Serif"/>
    </font>
    <font>
      <sz val="11"/>
      <color indexed="12"/>
      <name val="Calibri"/>
      <family val="2"/>
    </font>
    <font>
      <sz val="10"/>
      <color indexed="12"/>
      <name val="MS Sans Serif"/>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8"/>
      <name val="Geneva"/>
    </font>
    <font>
      <b/>
      <sz val="10"/>
      <name val="Arial"/>
      <family val="2"/>
    </font>
    <font>
      <b/>
      <sz val="8"/>
      <name val="Times New Roman"/>
      <family val="1"/>
    </font>
    <font>
      <sz val="9"/>
      <color indexed="8"/>
      <name val="Times New Roman"/>
      <family val="1"/>
    </font>
    <font>
      <b/>
      <sz val="10"/>
      <name val="MS Sans Serif"/>
    </font>
    <font>
      <sz val="10"/>
      <color indexed="10"/>
      <name val="Arial"/>
      <family val="2"/>
    </font>
    <font>
      <sz val="8"/>
      <color indexed="10"/>
      <name val="Arial"/>
      <family val="2"/>
    </font>
    <font>
      <b/>
      <sz val="11"/>
      <color indexed="63"/>
      <name val="Trebuchet MS"/>
      <family val="2"/>
    </font>
    <font>
      <b/>
      <sz val="12"/>
      <name val="MS Sans Serif"/>
    </font>
    <font>
      <b/>
      <sz val="7"/>
      <color indexed="8"/>
      <name val="Arial"/>
      <family val="2"/>
    </font>
    <font>
      <b/>
      <sz val="8"/>
      <color indexed="8"/>
      <name val="Arial"/>
      <family val="2"/>
    </font>
    <font>
      <b/>
      <sz val="7"/>
      <color indexed="8"/>
      <name val="Arial"/>
      <family val="2"/>
    </font>
    <font>
      <b/>
      <sz val="16"/>
      <color indexed="9"/>
      <name val="Arial"/>
      <family val="2"/>
    </font>
    <font>
      <sz val="11"/>
      <color indexed="9"/>
      <name val="Arial"/>
      <family val="2"/>
    </font>
    <font>
      <sz val="10"/>
      <name val="Arial"/>
      <family val="2"/>
    </font>
    <font>
      <i/>
      <sz val="9"/>
      <color indexed="12"/>
      <name val="Arial"/>
      <family val="2"/>
    </font>
    <font>
      <b/>
      <sz val="9"/>
      <name val="Palatino"/>
    </font>
    <font>
      <sz val="9"/>
      <color indexed="21"/>
      <name val="Helvetica-Black"/>
    </font>
    <font>
      <sz val="9"/>
      <name val="Helvetica-Black"/>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ont>
    <font>
      <sz val="12"/>
      <name val="Comic Sans MS"/>
      <family val="4"/>
    </font>
    <font>
      <sz val="10"/>
      <name val="Book Antiqua"/>
      <family val="1"/>
    </font>
    <font>
      <sz val="8"/>
      <color rgb="FF000000"/>
      <name val="Arial"/>
      <family val="2"/>
    </font>
    <font>
      <sz val="12"/>
      <name val="SWISS"/>
    </font>
    <font>
      <sz val="10"/>
      <name val="Calibri"/>
      <family val="2"/>
    </font>
    <font>
      <b/>
      <sz val="12"/>
      <color theme="1" tint="0.249977111117893"/>
      <name val="Compasse"/>
      <family val="2"/>
    </font>
    <font>
      <b/>
      <sz val="9"/>
      <color rgb="FF404040"/>
      <name val="Compasse"/>
      <family val="2"/>
    </font>
    <font>
      <sz val="9"/>
      <color rgb="FF404040"/>
      <name val="Compasse Light"/>
      <family val="2"/>
    </font>
    <font>
      <b/>
      <sz val="9"/>
      <color rgb="FF0A4263"/>
      <name val="Compasse"/>
      <family val="2"/>
    </font>
    <font>
      <sz val="12"/>
      <color theme="2" tint="-0.749961851863155"/>
      <name val="Compasse Light"/>
      <family val="2"/>
    </font>
    <font>
      <sz val="11"/>
      <color rgb="FF474644"/>
      <name val="Compasse"/>
      <family val="2"/>
    </font>
    <font>
      <b/>
      <sz val="14"/>
      <color rgb="FF00B0F0"/>
      <name val="Compasse"/>
      <family val="2"/>
    </font>
    <font>
      <b/>
      <sz val="14"/>
      <color rgb="FF0A4263"/>
      <name val="Compasse"/>
      <family val="2"/>
    </font>
    <font>
      <b/>
      <sz val="14"/>
      <color rgb="FF668FB4"/>
      <name val="Compasse"/>
      <family val="2"/>
    </font>
    <font>
      <b/>
      <sz val="14"/>
      <color rgb="FF92D050"/>
      <name val="Compasse"/>
      <family val="2"/>
    </font>
    <font>
      <sz val="11"/>
      <name val="Calibri"/>
      <family val="2"/>
    </font>
    <font>
      <b/>
      <sz val="12"/>
      <color theme="0" tint="-0.249977111117893"/>
      <name val="Compasse"/>
      <family val="2"/>
    </font>
    <font>
      <sz val="11"/>
      <color theme="0" tint="-0.249977111117893"/>
      <name val="Calibri"/>
      <family val="2"/>
    </font>
    <font>
      <sz val="12"/>
      <color theme="0" tint="-0.249977111117893"/>
      <name val="Compasse Light"/>
      <family val="2"/>
    </font>
    <font>
      <b/>
      <sz val="11"/>
      <color rgb="FFFF0000"/>
      <name val="Calibri"/>
      <family val="2"/>
    </font>
    <font>
      <b/>
      <sz val="14"/>
      <color rgb="FF822B00"/>
      <name val="Compasse"/>
      <family val="2"/>
    </font>
    <font>
      <b/>
      <sz val="12"/>
      <color rgb="FF6D6E70"/>
      <name val="Compasse"/>
      <family val="2"/>
    </font>
    <font>
      <b/>
      <sz val="18"/>
      <color rgb="FF000000"/>
      <name val="Compasse"/>
      <family val="2"/>
    </font>
  </fonts>
  <fills count="98">
    <fill>
      <patternFill patternType="none"/>
    </fill>
    <fill>
      <patternFill patternType="gray125"/>
    </fill>
    <fill>
      <patternFill patternType="solid">
        <fgColor rgb="FF004263"/>
      </patternFill>
    </fill>
    <fill>
      <patternFill patternType="solid">
        <f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5117038483843"/>
        <bgColor indexed="65"/>
      </patternFill>
    </fill>
    <fill>
      <patternFill patternType="solid">
        <fgColor theme="4" tint="0.59996337778862885"/>
        <bgColor indexed="65"/>
      </patternFill>
    </fill>
    <fill>
      <patternFill patternType="solid">
        <fgColor theme="4" tint="0.39997558519241921"/>
        <bgColor indexed="65"/>
      </patternFill>
    </fill>
    <fill>
      <patternFill patternType="solid">
        <fgColor theme="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5" tint="0.39997558519241921"/>
        <bgColor indexed="65"/>
      </patternFill>
    </fill>
    <fill>
      <patternFill patternType="solid">
        <fgColor theme="6"/>
      </patternFill>
    </fill>
    <fill>
      <patternFill patternType="solid">
        <fgColor theme="6" tint="0.79995117038483843"/>
        <bgColor indexed="65"/>
      </patternFill>
    </fill>
    <fill>
      <patternFill patternType="solid">
        <fgColor theme="6" tint="0.59996337778862885"/>
        <bgColor indexed="65"/>
      </patternFill>
    </fill>
    <fill>
      <patternFill patternType="solid">
        <fgColor theme="6" tint="0.39997558519241921"/>
        <bgColor indexed="65"/>
      </patternFill>
    </fill>
    <fill>
      <patternFill patternType="solid">
        <fgColor theme="7"/>
      </patternFill>
    </fill>
    <fill>
      <patternFill patternType="solid">
        <fgColor theme="7" tint="0.79995117038483843"/>
        <bgColor indexed="65"/>
      </patternFill>
    </fill>
    <fill>
      <patternFill patternType="solid">
        <fgColor theme="7" tint="0.59996337778862885"/>
        <bgColor indexed="65"/>
      </patternFill>
    </fill>
    <fill>
      <patternFill patternType="solid">
        <fgColor theme="7" tint="0.39997558519241921"/>
        <bgColor indexed="65"/>
      </patternFill>
    </fill>
    <fill>
      <patternFill patternType="solid">
        <fgColor theme="8"/>
      </patternFill>
    </fill>
    <fill>
      <patternFill patternType="solid">
        <fgColor theme="8" tint="0.79995117038483843"/>
        <bgColor indexed="65"/>
      </patternFill>
    </fill>
    <fill>
      <patternFill patternType="solid">
        <fgColor theme="8" tint="0.59996337778862885"/>
        <bgColor indexed="65"/>
      </patternFill>
    </fill>
    <fill>
      <patternFill patternType="solid">
        <fgColor theme="8" tint="0.39997558519241921"/>
        <bgColor indexed="65"/>
      </patternFill>
    </fill>
    <fill>
      <patternFill patternType="solid">
        <fgColor theme="9"/>
      </patternFill>
    </fill>
    <fill>
      <patternFill patternType="solid">
        <fgColor theme="9" tint="0.79995117038483843"/>
        <bgColor indexed="65"/>
      </patternFill>
    </fill>
    <fill>
      <patternFill patternType="solid">
        <fgColor theme="9" tint="0.59996337778862885"/>
        <bgColor indexed="65"/>
      </patternFill>
    </fill>
    <fill>
      <patternFill patternType="solid">
        <fgColor theme="9" tint="0.39997558519241921"/>
        <bgColor indexed="65"/>
      </patternFill>
    </fill>
    <fill>
      <patternFill patternType="solid">
        <fgColor indexed="22"/>
      </patternFill>
    </fill>
    <fill>
      <patternFill patternType="solid">
        <f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patternFill>
    </fill>
    <fill>
      <patternFill patternType="solid">
        <fgColor indexed="44"/>
      </patternFill>
    </fill>
    <fill>
      <patternFill patternType="solid">
        <fgColor indexed="26"/>
      </patternFill>
    </fill>
    <fill>
      <patternFill patternType="solid">
        <fgColor indexed="22"/>
      </patternFill>
    </fill>
    <fill>
      <patternFill patternType="mediumGray">
        <fgColor indexed="22"/>
      </patternFill>
    </fill>
    <fill>
      <patternFill patternType="lightGray">
        <fgColor indexed="12"/>
      </patternFill>
    </fill>
    <fill>
      <patternFill patternType="solid">
        <fgColor indexed="54"/>
      </patternFill>
    </fill>
    <fill>
      <patternFill patternType="gray0625"/>
    </fill>
    <fill>
      <patternFill patternType="solid">
        <fgColor indexed="10"/>
      </patternFill>
    </fill>
    <fill>
      <patternFill patternType="solid">
        <fgColor indexed="47"/>
      </patternFill>
    </fill>
    <fill>
      <patternFill patternType="solid">
        <fgColor indexed="40"/>
      </patternFill>
    </fill>
    <fill>
      <patternFill patternType="solid">
        <fgColor indexed="18"/>
      </patternFill>
    </fill>
    <fill>
      <patternFill patternType="solid">
        <fgColor indexed="42"/>
      </patternFill>
    </fill>
    <fill>
      <patternFill patternType="solid">
        <fgColor indexed="16"/>
      </patternFill>
    </fill>
    <fill>
      <patternFill patternType="solid">
        <fgColor indexed="8"/>
      </patternFill>
    </fill>
    <fill>
      <patternFill patternType="solid">
        <fgColor indexed="11"/>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20"/>
      </patternFill>
    </fill>
    <fill>
      <patternFill patternType="solid">
        <fgColor indexed="49"/>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DCEDF4"/>
      </patternFill>
    </fill>
    <fill>
      <patternFill patternType="solid">
        <fgColor rgb="FFF2F2F2"/>
      </patternFill>
    </fill>
    <fill>
      <patternFill patternType="solid">
        <fgColor theme="0" tint="-4.9989318521683403E-2"/>
        <bgColor indexed="65"/>
      </patternFill>
    </fill>
  </fills>
  <borders count="61">
    <border>
      <left/>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5422223578601"/>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style="thin">
        <color theme="0" tint="-0.14999847407452621"/>
      </top>
      <bottom style="thin">
        <color theme="0" tint="-0.14999847407452621"/>
      </bottom>
      <diagonal/>
    </border>
    <border>
      <left/>
      <right/>
      <top/>
      <bottom style="medium">
        <color rgb="FFD9D9D9"/>
      </bottom>
      <diagonal/>
    </border>
    <border>
      <left/>
      <right/>
      <top/>
      <bottom style="medium">
        <color rgb="FFFFFFFF"/>
      </bottom>
      <diagonal/>
    </border>
    <border>
      <left style="thick">
        <color rgb="FF0A4263"/>
      </left>
      <right/>
      <top style="thick">
        <color rgb="FF0A4263"/>
      </top>
      <bottom style="thick">
        <color rgb="FF0A4263"/>
      </bottom>
      <diagonal/>
    </border>
    <border>
      <left/>
      <right/>
      <top style="thick">
        <color rgb="FF0A4263"/>
      </top>
      <bottom style="thick">
        <color rgb="FF0A4263"/>
      </bottom>
      <diagonal/>
    </border>
    <border>
      <left/>
      <right style="thick">
        <color rgb="FF0A4263"/>
      </right>
      <top style="thick">
        <color rgb="FF0A4263"/>
      </top>
      <bottom style="thick">
        <color rgb="FF0A4263"/>
      </bottom>
      <diagonal/>
    </border>
    <border>
      <left/>
      <right/>
      <top/>
      <bottom style="medium">
        <color rgb="FFBFBFBF"/>
      </bottom>
      <diagonal/>
    </border>
  </borders>
  <cellStyleXfs count="17596">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5" fillId="0" borderId="11" applyNumberFormat="0" applyFill="0" applyAlignment="0" applyProtection="0"/>
    <xf numFmtId="0" fontId="36" fillId="0" borderId="12"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29" fillId="4" borderId="0" applyNumberFormat="0" applyBorder="0" applyAlignment="0" applyProtection="0"/>
    <xf numFmtId="0" fontId="28" fillId="5" borderId="0" applyNumberFormat="0" applyBorder="0" applyAlignment="0" applyProtection="0"/>
    <xf numFmtId="0" fontId="27" fillId="6" borderId="0" applyNumberFormat="0" applyBorder="0" applyAlignment="0" applyProtection="0"/>
    <xf numFmtId="0" fontId="33" fillId="7" borderId="4" applyNumberFormat="0" applyAlignment="0" applyProtection="0"/>
    <xf numFmtId="0" fontId="30" fillId="8" borderId="5" applyNumberFormat="0" applyAlignment="0" applyProtection="0"/>
    <xf numFmtId="0" fontId="25" fillId="8" borderId="4" applyNumberFormat="0" applyAlignment="0" applyProtection="0"/>
    <xf numFmtId="0" fontId="32" fillId="0" borderId="6" applyNumberFormat="0" applyFill="0" applyAlignment="0" applyProtection="0"/>
    <xf numFmtId="0" fontId="26" fillId="9" borderId="7" applyNumberFormat="0" applyAlignment="0" applyProtection="0"/>
    <xf numFmtId="0" fontId="31" fillId="0" borderId="0" applyNumberFormat="0" applyFill="0" applyBorder="0" applyAlignment="0" applyProtection="0"/>
    <xf numFmtId="0" fontId="7" fillId="10" borderId="8" applyNumberFormat="0" applyAlignment="0" applyProtection="0"/>
    <xf numFmtId="0" fontId="34" fillId="0" borderId="0" applyNumberFormat="0" applyFill="0" applyBorder="0" applyAlignment="0" applyProtection="0"/>
    <xf numFmtId="0" fontId="23" fillId="0" borderId="9" applyNumberFormat="0" applyFill="0" applyAlignment="0" applyProtection="0"/>
    <xf numFmtId="0" fontId="37" fillId="0" borderId="0" applyNumberFormat="0" applyFill="0" applyBorder="0" applyAlignment="0" applyProtection="0"/>
    <xf numFmtId="0" fontId="38" fillId="0" borderId="0"/>
    <xf numFmtId="0" fontId="42" fillId="5" borderId="0" applyNumberFormat="0" applyBorder="0" applyAlignment="0" applyProtection="0"/>
    <xf numFmtId="0" fontId="43" fillId="8" borderId="4" applyNumberFormat="0" applyAlignment="0" applyProtection="0"/>
    <xf numFmtId="0" fontId="44" fillId="9" borderId="7" applyNumberFormat="0" applyAlignment="0" applyProtection="0"/>
    <xf numFmtId="43" fontId="4" fillId="0" borderId="0" applyFont="0" applyFill="0" applyBorder="0" applyAlignment="0" applyProtection="0"/>
    <xf numFmtId="44" fontId="39" fillId="0" borderId="0" applyFont="0" applyFill="0" applyBorder="0" applyAlignment="0" applyProtection="0"/>
    <xf numFmtId="0" fontId="45" fillId="0" borderId="0" applyNumberFormat="0" applyFill="0" applyBorder="0" applyAlignment="0" applyProtection="0"/>
    <xf numFmtId="0" fontId="46" fillId="4" borderId="0" applyNumberFormat="0" applyBorder="0" applyAlignment="0" applyProtection="0"/>
    <xf numFmtId="0" fontId="40" fillId="0" borderId="11" applyNumberFormat="0" applyFill="0" applyAlignment="0" applyProtection="0"/>
    <xf numFmtId="0" fontId="47" fillId="0" borderId="12" applyNumberFormat="0" applyFill="0" applyAlignment="0" applyProtection="0"/>
    <xf numFmtId="0" fontId="40" fillId="0" borderId="0" applyNumberFormat="0" applyFill="0" applyBorder="0" applyAlignment="0" applyProtection="0"/>
    <xf numFmtId="0" fontId="47" fillId="0" borderId="0" applyNumberFormat="0" applyFill="0" applyBorder="0" applyAlignment="0" applyProtection="0"/>
    <xf numFmtId="0" fontId="48" fillId="7" borderId="4" applyNumberFormat="0" applyAlignment="0" applyProtection="0"/>
    <xf numFmtId="0" fontId="49" fillId="0" borderId="6" applyNumberFormat="0" applyFill="0" applyAlignment="0" applyProtection="0"/>
    <xf numFmtId="0" fontId="50" fillId="6" borderId="0" applyNumberFormat="0" applyBorder="0" applyAlignment="0" applyProtection="0"/>
    <xf numFmtId="0" fontId="38" fillId="10" borderId="8" applyNumberFormat="0" applyAlignment="0" applyProtection="0"/>
    <xf numFmtId="0" fontId="51" fillId="8" borderId="5" applyNumberFormat="0" applyAlignment="0" applyProtection="0"/>
    <xf numFmtId="0" fontId="41" fillId="0" borderId="0" applyNumberFormat="0" applyFill="0" applyBorder="0" applyAlignment="0" applyProtection="0"/>
    <xf numFmtId="0" fontId="52" fillId="0" borderId="9" applyNumberFormat="0" applyFill="0" applyAlignment="0" applyProtection="0"/>
    <xf numFmtId="0" fontId="53" fillId="0" borderId="0" applyNumberFormat="0" applyFill="0" applyBorder="0" applyAlignment="0" applyProtection="0"/>
    <xf numFmtId="43" fontId="38" fillId="0" borderId="0" applyFont="0" applyFill="0" applyBorder="0" applyAlignment="0" applyProtection="0"/>
    <xf numFmtId="0" fontId="5" fillId="0" borderId="0"/>
    <xf numFmtId="43" fontId="7" fillId="0" borderId="0" applyFont="0" applyFill="0" applyBorder="0" applyAlignment="0" applyProtection="0"/>
    <xf numFmtId="0" fontId="55" fillId="0" borderId="0"/>
    <xf numFmtId="0" fontId="56" fillId="0" borderId="0"/>
    <xf numFmtId="0" fontId="55" fillId="0" borderId="0"/>
    <xf numFmtId="0" fontId="55" fillId="0" borderId="0"/>
    <xf numFmtId="0" fontId="55" fillId="0" borderId="0"/>
    <xf numFmtId="0" fontId="55" fillId="0" borderId="0"/>
    <xf numFmtId="0" fontId="58" fillId="5" borderId="0" applyNumberFormat="0" applyBorder="0" applyAlignment="0" applyProtection="0"/>
    <xf numFmtId="0" fontId="63" fillId="0" borderId="0">
      <alignment vertical="top"/>
    </xf>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40" borderId="0" applyNumberFormat="0" applyBorder="0" applyAlignment="0" applyProtection="0"/>
    <xf numFmtId="0" fontId="64" fillId="41"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44" borderId="0" applyNumberFormat="0" applyBorder="0" applyAlignment="0" applyProtection="0"/>
    <xf numFmtId="0" fontId="64" fillId="45" borderId="0" applyNumberFormat="0" applyBorder="0" applyAlignment="0" applyProtection="0"/>
    <xf numFmtId="0" fontId="64" fillId="40" borderId="0" applyNumberFormat="0" applyBorder="0" applyAlignment="0" applyProtection="0"/>
    <xf numFmtId="0" fontId="64" fillId="43" borderId="0" applyNumberFormat="0" applyBorder="0" applyAlignment="0" applyProtection="0"/>
    <xf numFmtId="0" fontId="64" fillId="46" borderId="0" applyNumberFormat="0" applyBorder="0" applyAlignment="0" applyProtection="0"/>
    <xf numFmtId="0" fontId="65" fillId="47"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50" borderId="0" applyNumberFormat="0" applyBorder="0" applyAlignment="0" applyProtection="0"/>
    <xf numFmtId="0" fontId="66" fillId="0" borderId="13"/>
    <xf numFmtId="178" fontId="67" fillId="0" borderId="0">
      <alignment vertical="top"/>
    </xf>
    <xf numFmtId="0" fontId="68" fillId="0" borderId="14"/>
    <xf numFmtId="0" fontId="69" fillId="0" borderId="0">
      <alignment horizontal="left"/>
    </xf>
    <xf numFmtId="0" fontId="70" fillId="0" borderId="0" applyNumberFormat="0" applyFont="0" applyFill="0" applyAlignment="0" applyProtection="0"/>
    <xf numFmtId="0" fontId="71" fillId="0" borderId="0" applyNumberFormat="0" applyFont="0" applyFill="0" applyAlignment="0" applyProtection="0"/>
    <xf numFmtId="0" fontId="72" fillId="51" borderId="15" applyNumberFormat="0" applyAlignment="0" applyProtection="0"/>
    <xf numFmtId="0" fontId="73" fillId="0" borderId="0">
      <protection locked="0"/>
    </xf>
    <xf numFmtId="0" fontId="65" fillId="52" borderId="0" applyNumberFormat="0" applyBorder="0" applyAlignment="0" applyProtection="0"/>
    <xf numFmtId="0" fontId="65" fillId="53" borderId="0" applyNumberFormat="0" applyBorder="0" applyAlignment="0" applyProtection="0"/>
    <xf numFmtId="0" fontId="65" fillId="54"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55" borderId="0" applyNumberFormat="0" applyBorder="0" applyAlignment="0" applyProtection="0"/>
    <xf numFmtId="176" fontId="74" fillId="0" borderId="0" applyFont="0" applyFill="0" applyBorder="0" applyAlignment="0" applyProtection="0"/>
    <xf numFmtId="179" fontId="73" fillId="0" borderId="0">
      <protection locked="0"/>
    </xf>
    <xf numFmtId="0" fontId="75" fillId="38" borderId="0" applyNumberFormat="0" applyBorder="0" applyAlignment="0" applyProtection="0"/>
    <xf numFmtId="164" fontId="4" fillId="0" borderId="0" applyFont="0" applyFill="0" applyBorder="0" applyAlignment="0" applyProtection="0"/>
    <xf numFmtId="0" fontId="76" fillId="56" borderId="0" applyNumberFormat="0" applyBorder="0" applyAlignment="0" applyProtection="0"/>
    <xf numFmtId="0" fontId="77" fillId="0" borderId="0"/>
    <xf numFmtId="0" fontId="4" fillId="0" borderId="0"/>
    <xf numFmtId="0" fontId="4" fillId="0" borderId="0"/>
    <xf numFmtId="178" fontId="4" fillId="0" borderId="0"/>
    <xf numFmtId="0" fontId="77" fillId="0" borderId="0"/>
    <xf numFmtId="178" fontId="4" fillId="0" borderId="0"/>
    <xf numFmtId="0" fontId="4" fillId="57" borderId="16" applyNumberFormat="0" applyFont="0" applyAlignment="0" applyProtection="0"/>
    <xf numFmtId="180" fontId="73" fillId="0" borderId="0">
      <protection locked="0"/>
    </xf>
    <xf numFmtId="181" fontId="73" fillId="0" borderId="0">
      <protection locked="0"/>
    </xf>
    <xf numFmtId="9" fontId="4" fillId="0" borderId="0" applyFont="0" applyFill="0" applyBorder="0" applyAlignment="0" applyProtection="0"/>
    <xf numFmtId="9" fontId="6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69" fillId="0" borderId="0"/>
    <xf numFmtId="0" fontId="78" fillId="51" borderId="17" applyNumberFormat="0" applyAlignment="0" applyProtection="0"/>
    <xf numFmtId="38" fontId="79" fillId="0" borderId="0" applyFont="0" applyFill="0" applyBorder="0" applyAlignment="0" applyProtection="0"/>
    <xf numFmtId="183" fontId="80"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1" fillId="0" borderId="0" applyNumberFormat="0" applyFill="0" applyBorder="0" applyAlignment="0" applyProtection="0"/>
    <xf numFmtId="178" fontId="82" fillId="0" borderId="10"/>
    <xf numFmtId="0" fontId="83" fillId="0" borderId="0" applyNumberFormat="0" applyFill="0" applyBorder="0" applyAlignment="0" applyProtection="0"/>
    <xf numFmtId="0" fontId="84" fillId="0" borderId="18" applyNumberFormat="0" applyFill="0" applyAlignment="0" applyProtection="0"/>
    <xf numFmtId="0" fontId="85" fillId="0" borderId="19" applyNumberFormat="0" applyFill="0" applyAlignment="0" applyProtection="0"/>
    <xf numFmtId="0" fontId="86" fillId="0" borderId="20" applyNumberFormat="0" applyFill="0" applyAlignment="0" applyProtection="0"/>
    <xf numFmtId="0" fontId="86" fillId="0" borderId="0" applyNumberFormat="0" applyFill="0" applyBorder="0" applyAlignment="0" applyProtection="0"/>
    <xf numFmtId="178" fontId="82" fillId="0" borderId="10"/>
    <xf numFmtId="183" fontId="87" fillId="0" borderId="0">
      <protection locked="0"/>
    </xf>
    <xf numFmtId="183" fontId="87" fillId="0" borderId="0">
      <protection locked="0"/>
    </xf>
    <xf numFmtId="0" fontId="88" fillId="0" borderId="21"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89"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3"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57" borderId="16" applyNumberFormat="0" applyFont="0" applyAlignment="0" applyProtection="0"/>
    <xf numFmtId="43" fontId="4" fillId="0" borderId="0" applyFont="0" applyFill="0" applyBorder="0" applyAlignment="0" applyProtection="0"/>
    <xf numFmtId="0" fontId="88" fillId="0" borderId="21"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6" fillId="0" borderId="20"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5" fillId="0" borderId="0"/>
    <xf numFmtId="0" fontId="55"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5"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38" fillId="0" borderId="0"/>
    <xf numFmtId="43" fontId="4" fillId="0" borderId="0" applyFont="0" applyFill="0" applyBorder="0" applyAlignment="0" applyProtection="0"/>
    <xf numFmtId="44" fontId="39" fillId="0" borderId="0" applyFont="0" applyFill="0" applyBorder="0" applyAlignment="0" applyProtection="0"/>
    <xf numFmtId="0" fontId="52" fillId="0" borderId="9" applyNumberFormat="0" applyFill="0" applyAlignment="0" applyProtection="0"/>
    <xf numFmtId="43" fontId="38" fillId="0" borderId="0" applyFont="0" applyFill="0" applyBorder="0" applyAlignment="0" applyProtection="0"/>
    <xf numFmtId="0" fontId="5" fillId="0" borderId="0"/>
    <xf numFmtId="0" fontId="55" fillId="0" borderId="0"/>
    <xf numFmtId="0" fontId="56" fillId="0" borderId="0"/>
    <xf numFmtId="0" fontId="55" fillId="0" borderId="0"/>
    <xf numFmtId="0" fontId="55" fillId="0" borderId="0"/>
    <xf numFmtId="0" fontId="55" fillId="0" borderId="0"/>
    <xf numFmtId="0" fontId="55" fillId="0" borderId="0"/>
    <xf numFmtId="0" fontId="4" fillId="0" borderId="0"/>
    <xf numFmtId="176" fontId="74" fillId="0" borderId="0" applyFont="0" applyFill="0" applyBorder="0" applyAlignment="0" applyProtection="0"/>
    <xf numFmtId="164" fontId="4" fillId="0" borderId="0" applyFont="0" applyFill="0" applyBorder="0" applyAlignment="0" applyProtection="0"/>
    <xf numFmtId="0" fontId="77"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8" fillId="0" borderId="21"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38" fillId="0" borderId="0" applyFont="0" applyFill="0" applyBorder="0" applyAlignment="0" applyProtection="0"/>
    <xf numFmtId="0" fontId="5" fillId="0" borderId="0"/>
    <xf numFmtId="0" fontId="28" fillId="5" borderId="0" applyNumberFormat="0" applyBorder="0" applyAlignment="0" applyProtection="0"/>
    <xf numFmtId="0" fontId="25" fillId="8" borderId="4" applyNumberFormat="0" applyAlignment="0" applyProtection="0"/>
    <xf numFmtId="0" fontId="26" fillId="9" borderId="7" applyNumberFormat="0" applyAlignment="0" applyProtection="0"/>
    <xf numFmtId="0" fontId="34" fillId="0" borderId="0" applyNumberFormat="0" applyFill="0" applyBorder="0" applyAlignment="0" applyProtection="0"/>
    <xf numFmtId="0" fontId="29" fillId="4" borderId="0" applyNumberFormat="0" applyBorder="0" applyAlignment="0" applyProtection="0"/>
    <xf numFmtId="0" fontId="35" fillId="0" borderId="11" applyNumberFormat="0" applyFill="0" applyAlignment="0" applyProtection="0"/>
    <xf numFmtId="0" fontId="36" fillId="0" borderId="12" applyNumberFormat="0" applyFill="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92" fillId="0" borderId="0" applyNumberFormat="0" applyFill="0" applyBorder="0" applyAlignment="0" applyProtection="0">
      <alignment vertical="top"/>
      <protection locked="0"/>
    </xf>
    <xf numFmtId="0" fontId="90" fillId="0" borderId="0" applyNumberFormat="0" applyFill="0" applyBorder="0" applyAlignment="0" applyProtection="0">
      <alignment vertical="top"/>
      <protection locked="0"/>
    </xf>
    <xf numFmtId="0" fontId="33" fillId="7" borderId="4" applyNumberFormat="0" applyAlignment="0" applyProtection="0"/>
    <xf numFmtId="0" fontId="32" fillId="0" borderId="6" applyNumberFormat="0" applyFill="0" applyAlignment="0" applyProtection="0"/>
    <xf numFmtId="0" fontId="27" fillId="6" borderId="0" applyNumberFormat="0" applyBorder="0" applyAlignment="0" applyProtection="0"/>
    <xf numFmtId="0" fontId="93" fillId="0" borderId="0"/>
    <xf numFmtId="0" fontId="4" fillId="0" borderId="0"/>
    <xf numFmtId="0" fontId="4" fillId="0" borderId="0"/>
    <xf numFmtId="0" fontId="5" fillId="0" borderId="0"/>
    <xf numFmtId="0" fontId="5" fillId="0" borderId="0"/>
    <xf numFmtId="0" fontId="7" fillId="0" borderId="0"/>
    <xf numFmtId="0" fontId="7" fillId="10" borderId="8" applyNumberFormat="0" applyAlignment="0" applyProtection="0"/>
    <xf numFmtId="0" fontId="30" fillId="8" borderId="5"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1" fillId="0" borderId="0" applyFont="0" applyFill="0" applyBorder="0" applyProtection="0">
      <alignment horizontal="right"/>
    </xf>
    <xf numFmtId="0" fontId="37" fillId="0" borderId="0" applyNumberFormat="0" applyFill="0" applyBorder="0" applyAlignment="0" applyProtection="0"/>
    <xf numFmtId="0" fontId="62" fillId="0" borderId="9" applyNumberFormat="0" applyFill="0" applyAlignment="0" applyProtection="0"/>
    <xf numFmtId="0" fontId="23" fillId="0" borderId="9" applyNumberFormat="0" applyFill="0" applyAlignment="0" applyProtection="0"/>
    <xf numFmtId="0" fontId="31" fillId="0" borderId="0" applyNumberFormat="0" applyFill="0" applyBorder="0" applyAlignment="0" applyProtection="0"/>
    <xf numFmtId="0" fontId="22" fillId="0" borderId="0" applyNumberFormat="0" applyFill="0" applyBorder="0" applyAlignment="0" applyProtection="0"/>
    <xf numFmtId="0" fontId="59" fillId="6" borderId="0" applyNumberFormat="0" applyBorder="0" applyAlignment="0" applyProtection="0"/>
    <xf numFmtId="0" fontId="5" fillId="10" borderId="8" applyNumberFormat="0" applyFont="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86" fillId="0" borderId="20"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38"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38" fillId="0" borderId="0" applyFont="0" applyFill="0" applyBorder="0" applyAlignment="0" applyProtection="0"/>
    <xf numFmtId="0" fontId="5" fillId="0" borderId="0"/>
    <xf numFmtId="0" fontId="5" fillId="0" borderId="0"/>
    <xf numFmtId="0" fontId="5" fillId="0" borderId="0"/>
    <xf numFmtId="0" fontId="5" fillId="10" borderId="8" applyNumberFormat="0" applyFont="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7" fillId="4" borderId="0" applyNumberFormat="0" applyBorder="0" applyAlignment="0" applyProtection="0"/>
    <xf numFmtId="0" fontId="60" fillId="7" borderId="4" applyNumberFormat="0" applyAlignment="0" applyProtection="0"/>
    <xf numFmtId="0" fontId="61" fillId="0" borderId="6" applyNumberFormat="0" applyFill="0" applyAlignment="0" applyProtection="0"/>
    <xf numFmtId="0" fontId="24" fillId="9" borderId="7" applyNumberFormat="0" applyAlignment="0" applyProtection="0"/>
    <xf numFmtId="0" fontId="19" fillId="0" borderId="0" applyNumberFormat="0" applyFill="0" applyBorder="0" applyAlignment="0" applyProtection="0"/>
    <xf numFmtId="0" fontId="64" fillId="43" borderId="0" applyNumberFormat="0" applyBorder="0" applyAlignment="0" applyProtection="0"/>
    <xf numFmtId="0" fontId="64" fillId="45" borderId="0" applyNumberFormat="0" applyBorder="0" applyAlignment="0" applyProtection="0"/>
    <xf numFmtId="0" fontId="64" fillId="37" borderId="0" applyNumberFormat="0" applyBorder="0" applyAlignment="0" applyProtection="0"/>
    <xf numFmtId="0" fontId="64" fillId="43" borderId="0" applyNumberFormat="0" applyBorder="0" applyAlignment="0" applyProtection="0"/>
    <xf numFmtId="0" fontId="64" fillId="39" borderId="0" applyNumberFormat="0" applyBorder="0" applyAlignment="0" applyProtection="0"/>
    <xf numFmtId="43" fontId="4" fillId="0" borderId="0" applyFont="0" applyFill="0" applyBorder="0" applyAlignment="0" applyProtection="0"/>
    <xf numFmtId="0" fontId="64" fillId="46" borderId="0" applyNumberFormat="0" applyBorder="0" applyAlignment="0" applyProtection="0"/>
    <xf numFmtId="0" fontId="64" fillId="40" borderId="0" applyNumberFormat="0" applyBorder="0" applyAlignment="0" applyProtection="0"/>
    <xf numFmtId="0" fontId="64" fillId="44" borderId="0" applyNumberFormat="0" applyBorder="0" applyAlignment="0" applyProtection="0"/>
    <xf numFmtId="0" fontId="64" fillId="38" borderId="0" applyNumberFormat="0" applyBorder="0" applyAlignment="0" applyProtection="0"/>
    <xf numFmtId="0" fontId="4" fillId="0" borderId="0"/>
    <xf numFmtId="0" fontId="64" fillId="42" borderId="0" applyNumberFormat="0" applyBorder="0" applyAlignment="0" applyProtection="0"/>
    <xf numFmtId="0" fontId="64" fillId="41" borderId="0" applyNumberFormat="0" applyBorder="0" applyAlignment="0" applyProtection="0"/>
    <xf numFmtId="0" fontId="64" fillId="40" borderId="0" applyNumberFormat="0" applyBorder="0" applyAlignment="0" applyProtection="0"/>
    <xf numFmtId="0" fontId="42" fillId="5" borderId="0" applyNumberFormat="0" applyBorder="0" applyAlignment="0" applyProtection="0"/>
    <xf numFmtId="0" fontId="94" fillId="39" borderId="0" applyNumberFormat="0" applyBorder="0" applyAlignment="0" applyProtection="0"/>
    <xf numFmtId="0" fontId="43" fillId="8" borderId="4" applyNumberFormat="0" applyAlignment="0" applyProtection="0"/>
    <xf numFmtId="0" fontId="72" fillId="51" borderId="15" applyNumberFormat="0" applyAlignment="0" applyProtection="0"/>
    <xf numFmtId="0" fontId="95" fillId="58" borderId="23" applyNumberFormat="0" applyAlignment="0" applyProtection="0"/>
    <xf numFmtId="0" fontId="96" fillId="0" borderId="24" applyNumberFormat="0" applyFill="0" applyAlignment="0" applyProtection="0"/>
    <xf numFmtId="0" fontId="44" fillId="9" borderId="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7" fillId="0" borderId="0" applyFont="0" applyFill="0" applyBorder="0" applyAlignment="0" applyProtection="0"/>
    <xf numFmtId="0" fontId="65" fillId="52" borderId="0" applyNumberFormat="0" applyBorder="0" applyAlignment="0" applyProtection="0"/>
    <xf numFmtId="0" fontId="65" fillId="53" borderId="0" applyNumberFormat="0" applyBorder="0" applyAlignment="0" applyProtection="0"/>
    <xf numFmtId="0" fontId="65" fillId="54"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55" borderId="0" applyNumberFormat="0" applyBorder="0" applyAlignment="0" applyProtection="0"/>
    <xf numFmtId="0" fontId="97" fillId="42" borderId="15" applyNumberFormat="0" applyAlignment="0" applyProtection="0"/>
    <xf numFmtId="0" fontId="45" fillId="0" borderId="0" applyNumberFormat="0" applyFill="0" applyBorder="0" applyAlignment="0" applyProtection="0"/>
    <xf numFmtId="0" fontId="46" fillId="4" borderId="0" applyNumberFormat="0" applyBorder="0" applyAlignment="0" applyProtection="0"/>
    <xf numFmtId="0" fontId="40" fillId="0" borderId="11" applyNumberFormat="0" applyFill="0" applyAlignment="0" applyProtection="0"/>
    <xf numFmtId="0" fontId="47" fillId="0" borderId="12" applyNumberFormat="0" applyFill="0" applyAlignment="0" applyProtection="0"/>
    <xf numFmtId="0" fontId="40" fillId="0" borderId="0" applyNumberFormat="0" applyFill="0" applyBorder="0" applyAlignment="0" applyProtection="0"/>
    <xf numFmtId="0" fontId="47" fillId="0" borderId="0" applyNumberFormat="0" applyFill="0" applyBorder="0" applyAlignment="0" applyProtection="0"/>
    <xf numFmtId="0" fontId="89" fillId="0" borderId="0" applyNumberFormat="0" applyFill="0" applyBorder="0" applyAlignment="0" applyProtection="0">
      <alignment vertical="top"/>
      <protection locked="0"/>
    </xf>
    <xf numFmtId="0" fontId="48" fillId="7" borderId="4" applyNumberFormat="0" applyAlignment="0" applyProtection="0"/>
    <xf numFmtId="0" fontId="49" fillId="0" borderId="6"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0" fillId="6" borderId="0" applyNumberFormat="0" applyBorder="0" applyAlignment="0" applyProtection="0"/>
    <xf numFmtId="0" fontId="4" fillId="0" borderId="0">
      <alignment vertical="center"/>
    </xf>
    <xf numFmtId="0" fontId="38" fillId="0" borderId="0"/>
    <xf numFmtId="0" fontId="38" fillId="10" borderId="8" applyNumberFormat="0" applyAlignment="0" applyProtection="0"/>
    <xf numFmtId="0" fontId="51" fillId="8" borderId="5" applyNumberFormat="0" applyAlignment="0" applyProtection="0"/>
    <xf numFmtId="0" fontId="78" fillId="51" borderId="1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8" fillId="0" borderId="0" applyNumberFormat="0" applyFill="0" applyBorder="0" applyAlignment="0" applyProtection="0"/>
    <xf numFmtId="0" fontId="81" fillId="0" borderId="0" applyNumberFormat="0" applyFill="0" applyBorder="0" applyAlignment="0" applyProtection="0"/>
    <xf numFmtId="0" fontId="41" fillId="0" borderId="0" applyNumberFormat="0" applyFill="0" applyBorder="0" applyAlignment="0" applyProtection="0"/>
    <xf numFmtId="0" fontId="84" fillId="0" borderId="18" applyNumberFormat="0" applyFill="0" applyAlignment="0" applyProtection="0"/>
    <xf numFmtId="0" fontId="85" fillId="0" borderId="19" applyNumberFormat="0" applyFill="0" applyAlignment="0" applyProtection="0"/>
    <xf numFmtId="0" fontId="86" fillId="0" borderId="20" applyNumberFormat="0" applyFill="0" applyAlignment="0" applyProtection="0"/>
    <xf numFmtId="0" fontId="86"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3"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9" fillId="6" borderId="0" applyNumberFormat="0" applyBorder="0" applyAlignment="0" applyProtection="0"/>
    <xf numFmtId="0" fontId="62" fillId="0" borderId="9" applyNumberFormat="0" applyFill="0" applyAlignment="0" applyProtection="0"/>
    <xf numFmtId="0" fontId="22" fillId="0" borderId="0" applyNumberFormat="0" applyFill="0" applyBorder="0" applyAlignment="0" applyProtection="0"/>
    <xf numFmtId="0" fontId="99" fillId="0" borderId="1" applyNumberFormat="0" applyFill="0" applyAlignment="0" applyProtection="0"/>
    <xf numFmtId="0" fontId="100" fillId="0" borderId="2" applyNumberFormat="0" applyFill="0" applyAlignment="0" applyProtection="0"/>
    <xf numFmtId="0" fontId="101" fillId="0" borderId="3" applyNumberFormat="0" applyFill="0" applyAlignment="0" applyProtection="0"/>
    <xf numFmtId="0" fontId="101" fillId="0" borderId="0" applyNumberFormat="0" applyFill="0" applyBorder="0" applyAlignment="0" applyProtection="0"/>
    <xf numFmtId="0" fontId="57" fillId="4" borderId="0" applyNumberFormat="0" applyBorder="0" applyAlignment="0" applyProtection="0"/>
    <xf numFmtId="0" fontId="60" fillId="7" borderId="4" applyNumberFormat="0" applyAlignment="0" applyProtection="0"/>
    <xf numFmtId="0" fontId="102" fillId="8" borderId="5" applyNumberFormat="0" applyAlignment="0" applyProtection="0"/>
    <xf numFmtId="0" fontId="103" fillId="8" borderId="4" applyNumberFormat="0" applyAlignment="0" applyProtection="0"/>
    <xf numFmtId="0" fontId="61" fillId="0" borderId="6" applyNumberFormat="0" applyFill="0" applyAlignment="0" applyProtection="0"/>
    <xf numFmtId="0" fontId="24" fillId="9" borderId="7" applyNumberFormat="0" applyAlignment="0" applyProtection="0"/>
    <xf numFmtId="0" fontId="19" fillId="0" borderId="0" applyNumberFormat="0" applyFill="0" applyBorder="0" applyAlignment="0" applyProtection="0"/>
    <xf numFmtId="0" fontId="5" fillId="10" borderId="8" applyNumberFormat="0" applyFont="0" applyAlignment="0" applyProtection="0"/>
    <xf numFmtId="0" fontId="104" fillId="0" borderId="0" applyNumberFormat="0" applyFill="0" applyBorder="0" applyAlignment="0" applyProtection="0"/>
    <xf numFmtId="0" fontId="16"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16"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16"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16"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16"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16"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65" fillId="47"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50" borderId="0" applyNumberFormat="0" applyBorder="0" applyAlignment="0" applyProtection="0"/>
    <xf numFmtId="0" fontId="75" fillId="38" borderId="0" applyNumberFormat="0" applyBorder="0" applyAlignment="0" applyProtection="0"/>
    <xf numFmtId="184" fontId="4" fillId="0" borderId="0" applyFont="0" applyFill="0" applyBorder="0" applyAlignment="0" applyProtection="0"/>
    <xf numFmtId="0" fontId="76" fillId="56" borderId="0" applyNumberFormat="0" applyBorder="0" applyAlignment="0" applyProtection="0"/>
    <xf numFmtId="0" fontId="64" fillId="57" borderId="16" applyNumberFormat="0" applyFont="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0" fontId="83"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4" fillId="0" borderId="0" applyFont="0" applyFill="0" applyBorder="0" applyAlignment="0" applyProtection="0"/>
    <xf numFmtId="0" fontId="106"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4" fillId="36" borderId="0" applyNumberFormat="0" applyBorder="0" applyAlignment="0" applyProtection="0"/>
    <xf numFmtId="0" fontId="107" fillId="0" borderId="0">
      <alignment horizontal="left"/>
    </xf>
    <xf numFmtId="0" fontId="105" fillId="0" borderId="0" applyNumberFormat="0" applyFill="0" applyBorder="0" applyAlignment="0" applyProtection="0">
      <alignment vertical="top"/>
      <protection locked="0"/>
    </xf>
    <xf numFmtId="10" fontId="74" fillId="36" borderId="29" applyNumberFormat="0" applyBorder="0" applyAlignment="0" applyProtection="0"/>
    <xf numFmtId="0" fontId="108" fillId="0" borderId="32"/>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67" fillId="0" borderId="0" applyFont="0" applyFill="0" applyBorder="0" applyAlignment="0" applyProtection="0"/>
    <xf numFmtId="0" fontId="108" fillId="0" borderId="0"/>
    <xf numFmtId="43" fontId="5" fillId="0" borderId="0" applyFont="0" applyFill="0" applyBorder="0" applyAlignment="0" applyProtection="0"/>
    <xf numFmtId="43" fontId="4" fillId="0" borderId="0" applyFont="0" applyFill="0" applyBorder="0" applyAlignment="0" applyProtection="0"/>
    <xf numFmtId="0" fontId="109" fillId="0" borderId="0"/>
    <xf numFmtId="187" fontId="5" fillId="0" borderId="0"/>
    <xf numFmtId="43" fontId="64"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9" fontId="64"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17" fillId="0" borderId="0"/>
    <xf numFmtId="197" fontId="117" fillId="0" borderId="0"/>
    <xf numFmtId="198" fontId="118" fillId="0" borderId="0"/>
    <xf numFmtId="43" fontId="5" fillId="0" borderId="0" applyFont="0" applyFill="0" applyBorder="0" applyAlignment="0" applyProtection="0"/>
    <xf numFmtId="175" fontId="4" fillId="0" borderId="0"/>
    <xf numFmtId="199" fontId="115" fillId="0" borderId="0"/>
    <xf numFmtId="199" fontId="115" fillId="0" borderId="0"/>
    <xf numFmtId="199" fontId="115" fillId="0" borderId="0"/>
    <xf numFmtId="199" fontId="115" fillId="0" borderId="0"/>
    <xf numFmtId="199" fontId="115"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5"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5" fillId="0" borderId="0"/>
    <xf numFmtId="199" fontId="115"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5"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5" fillId="0" borderId="0"/>
    <xf numFmtId="199" fontId="115"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1"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19" fillId="0" borderId="0" applyFont="0" applyFill="0" applyBorder="0" applyAlignment="0" applyProtection="0"/>
    <xf numFmtId="205" fontId="67" fillId="0" borderId="0" applyFont="0" applyFill="0" applyBorder="0" applyAlignment="0" applyProtection="0"/>
    <xf numFmtId="206" fontId="4" fillId="0" borderId="0" applyFont="0" applyFill="0" applyBorder="0" applyAlignment="0" applyProtection="0"/>
    <xf numFmtId="193" fontId="120" fillId="0" borderId="0" applyFont="0" applyFill="0" applyBorder="0" applyAlignment="0" applyProtection="0"/>
    <xf numFmtId="204" fontId="91" fillId="0" borderId="0" applyFont="0" applyFill="0" applyBorder="0" applyAlignment="0" applyProtection="0"/>
    <xf numFmtId="205" fontId="120" fillId="0" borderId="0" applyFont="0" applyFill="0" applyBorder="0" applyAlignment="0" applyProtection="0"/>
    <xf numFmtId="206" fontId="91" fillId="0" borderId="0" applyFont="0" applyFill="0" applyBorder="0" applyAlignment="0" applyProtection="0"/>
    <xf numFmtId="207" fontId="121"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09" fillId="0" borderId="0" applyNumberFormat="0" applyFont="0" applyFill="0" applyBorder="0" applyAlignment="0" applyProtection="0"/>
    <xf numFmtId="208" fontId="4" fillId="0" borderId="0" applyFont="0" applyFill="0" applyBorder="0" applyAlignment="0" applyProtection="0"/>
    <xf numFmtId="187" fontId="122"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3" fillId="0" borderId="0" applyNumberFormat="0" applyFill="0" applyBorder="0" applyAlignment="0" applyProtection="0"/>
    <xf numFmtId="187" fontId="123" fillId="0" borderId="0" applyNumberFormat="0" applyFill="0" applyBorder="0" applyAlignment="0" applyProtection="0"/>
    <xf numFmtId="187" fontId="123" fillId="0" borderId="0" applyNumberFormat="0" applyFill="0" applyBorder="0" applyAlignment="0" applyProtection="0"/>
    <xf numFmtId="187" fontId="123" fillId="0" borderId="0" applyNumberFormat="0" applyFill="0" applyBorder="0" applyAlignment="0" applyProtection="0"/>
    <xf numFmtId="187" fontId="123" fillId="0" borderId="0" applyNumberFormat="0" applyFill="0" applyBorder="0" applyAlignment="0" applyProtection="0"/>
    <xf numFmtId="187" fontId="123"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5"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115"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5" fillId="0" borderId="0" applyFont="0" applyFill="0" applyBorder="0" applyAlignment="0" applyProtection="0"/>
    <xf numFmtId="222" fontId="115" fillId="0" borderId="0" applyFont="0" applyFill="0" applyBorder="0" applyAlignment="0" applyProtection="0"/>
    <xf numFmtId="222" fontId="115" fillId="0" borderId="0" applyFont="0" applyFill="0" applyBorder="0" applyAlignment="0" applyProtection="0"/>
    <xf numFmtId="222" fontId="115"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5"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5" fillId="0" borderId="0" applyFont="0" applyFill="0" applyBorder="0" applyAlignment="0" applyProtection="0"/>
    <xf numFmtId="225" fontId="115" fillId="0" borderId="0" applyFont="0" applyFill="0" applyBorder="0" applyAlignment="0" applyProtection="0"/>
    <xf numFmtId="225" fontId="115" fillId="0" borderId="0" applyFont="0" applyFill="0" applyBorder="0" applyAlignment="0" applyProtection="0"/>
    <xf numFmtId="225" fontId="115"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124" fillId="0" borderId="0" applyNumberFormat="0" applyFill="0" applyBorder="0" applyAlignment="0" applyProtection="0"/>
    <xf numFmtId="187" fontId="4" fillId="56"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5" fillId="0" borderId="0" applyFont="0" applyFill="0" applyBorder="0" applyAlignment="0" applyProtection="0"/>
    <xf numFmtId="228" fontId="115" fillId="0" borderId="0" applyFont="0" applyFill="0" applyBorder="0" applyAlignment="0" applyProtection="0"/>
    <xf numFmtId="228" fontId="115" fillId="0" borderId="0" applyFont="0" applyFill="0" applyBorder="0" applyAlignment="0" applyProtection="0"/>
    <xf numFmtId="228" fontId="115"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5" fillId="0" borderId="0" applyFont="0" applyFill="0" applyBorder="0" applyProtection="0">
      <alignment horizontal="right"/>
    </xf>
    <xf numFmtId="234" fontId="115" fillId="0" borderId="0" applyFont="0" applyFill="0" applyBorder="0" applyProtection="0">
      <alignment horizontal="right"/>
    </xf>
    <xf numFmtId="234" fontId="115" fillId="0" borderId="0" applyFont="0" applyFill="0" applyBorder="0" applyProtection="0">
      <alignment horizontal="right"/>
    </xf>
    <xf numFmtId="234" fontId="115"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3"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3" fillId="0" borderId="0" applyNumberFormat="0" applyFill="0" applyBorder="0" applyAlignment="0" applyProtection="0"/>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125" fillId="0" borderId="0" applyNumberFormat="0" applyFill="0" applyBorder="0" applyProtection="0">
      <alignment vertical="top"/>
    </xf>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113" fillId="0" borderId="37" applyNumberFormat="0" applyFill="0" applyProtection="0">
      <alignment horizontal="center"/>
    </xf>
    <xf numFmtId="187" fontId="4" fillId="0" borderId="35" applyNumberFormat="0" applyFont="0" applyFill="0" applyAlignment="0" applyProtection="0"/>
    <xf numFmtId="187" fontId="4" fillId="0" borderId="35" applyNumberFormat="0" applyFont="0" applyFill="0" applyAlignment="0" applyProtection="0"/>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13" fillId="0" borderId="0" applyNumberFormat="0" applyFill="0" applyBorder="0" applyProtection="0">
      <alignment horizontal="left"/>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126" fillId="0" borderId="0" applyNumberFormat="0" applyFill="0" applyBorder="0" applyProtection="0">
      <alignment horizontal="centerContinuous"/>
    </xf>
    <xf numFmtId="187" fontId="54" fillId="0" borderId="0" applyNumberFormat="0" applyFill="0" applyBorder="0" applyAlignment="0" applyProtection="0"/>
    <xf numFmtId="187" fontId="54" fillId="0" borderId="0" applyNumberFormat="0" applyFill="0" applyBorder="0" applyAlignment="0" applyProtection="0"/>
    <xf numFmtId="187" fontId="54" fillId="0" borderId="0" applyNumberFormat="0" applyFill="0" applyBorder="0" applyAlignment="0" applyProtection="0"/>
    <xf numFmtId="187" fontId="127" fillId="0" borderId="0" applyFont="0" applyFill="0" applyBorder="0" applyAlignment="0" applyProtection="0"/>
    <xf numFmtId="187" fontId="127" fillId="0" borderId="0" applyFont="0" applyFill="0" applyBorder="0" applyAlignment="0" applyProtection="0"/>
    <xf numFmtId="187" fontId="4" fillId="0" borderId="29">
      <alignment horizontal="right"/>
    </xf>
    <xf numFmtId="187" fontId="4" fillId="0" borderId="29">
      <alignment horizontal="right"/>
    </xf>
    <xf numFmtId="245" fontId="4" fillId="0" borderId="29">
      <alignment horizontal="left" vertical="center" wrapText="1"/>
    </xf>
    <xf numFmtId="245" fontId="4" fillId="0" borderId="29">
      <alignment horizontal="left" vertical="center" wrapText="1"/>
    </xf>
    <xf numFmtId="9" fontId="128" fillId="0" borderId="0" applyFont="0" applyFill="0" applyBorder="0" applyAlignment="0" applyProtection="0"/>
    <xf numFmtId="37" fontId="4" fillId="0" borderId="0" applyFont="0" applyFill="0" applyBorder="0" applyAlignment="0" applyProtection="0"/>
    <xf numFmtId="211" fontId="119" fillId="0" borderId="0" applyFont="0" applyFill="0" applyBorder="0" applyAlignment="0" applyProtection="0"/>
    <xf numFmtId="39" fontId="119" fillId="0" borderId="0" applyFont="0" applyFill="0" applyBorder="0" applyAlignment="0" applyProtection="0"/>
    <xf numFmtId="246" fontId="4" fillId="0" borderId="0" applyFont="0" applyFill="0" applyBorder="0" applyAlignment="0" applyProtection="0"/>
    <xf numFmtId="247" fontId="119" fillId="0" borderId="0" applyFont="0" applyFill="0" applyBorder="0" applyAlignment="0" applyProtection="0"/>
    <xf numFmtId="175" fontId="128" fillId="0" borderId="0" applyFont="0" applyFill="0" applyBorder="0" applyAlignment="0" applyProtection="0"/>
    <xf numFmtId="39" fontId="120" fillId="0" borderId="0" applyFont="0" applyFill="0" applyBorder="0" applyAlignment="0" applyProtection="0"/>
    <xf numFmtId="10" fontId="128" fillId="0" borderId="0" applyFont="0" applyFill="0" applyBorder="0" applyAlignment="0" applyProtection="0"/>
    <xf numFmtId="246" fontId="91" fillId="0" borderId="0" applyFont="0" applyFill="0" applyBorder="0" applyAlignment="0" applyProtection="0">
      <alignment horizontal="right"/>
    </xf>
    <xf numFmtId="248" fontId="128" fillId="0" borderId="0" applyFont="0" applyFill="0" applyBorder="0" applyAlignment="0" applyProtection="0"/>
    <xf numFmtId="39" fontId="66" fillId="0" borderId="0" applyFont="0" applyFill="0" applyBorder="0" applyAlignment="0" applyProtection="0"/>
    <xf numFmtId="187" fontId="64" fillId="37" borderId="0" applyNumberFormat="0" applyBorder="0" applyAlignment="0" applyProtection="0"/>
    <xf numFmtId="187" fontId="64" fillId="37" borderId="0" applyNumberFormat="0" applyBorder="0" applyAlignment="0" applyProtection="0"/>
    <xf numFmtId="187" fontId="64" fillId="38" borderId="0" applyNumberFormat="0" applyBorder="0" applyAlignment="0" applyProtection="0"/>
    <xf numFmtId="187" fontId="64" fillId="38" borderId="0" applyNumberFormat="0" applyBorder="0" applyAlignment="0" applyProtection="0"/>
    <xf numFmtId="187" fontId="64" fillId="39" borderId="0" applyNumberFormat="0" applyBorder="0" applyAlignment="0" applyProtection="0"/>
    <xf numFmtId="187" fontId="64" fillId="39" borderId="0" applyNumberFormat="0" applyBorder="0" applyAlignment="0" applyProtection="0"/>
    <xf numFmtId="187" fontId="64" fillId="40" borderId="0" applyNumberFormat="0" applyBorder="0" applyAlignment="0" applyProtection="0"/>
    <xf numFmtId="187" fontId="64" fillId="40" borderId="0" applyNumberFormat="0" applyBorder="0" applyAlignment="0" applyProtection="0"/>
    <xf numFmtId="187" fontId="64" fillId="41" borderId="0" applyNumberFormat="0" applyBorder="0" applyAlignment="0" applyProtection="0"/>
    <xf numFmtId="187" fontId="64" fillId="41" borderId="0" applyNumberFormat="0" applyBorder="0" applyAlignment="0" applyProtection="0"/>
    <xf numFmtId="187" fontId="64" fillId="42" borderId="0" applyNumberFormat="0" applyBorder="0" applyAlignment="0" applyProtection="0"/>
    <xf numFmtId="187" fontId="64" fillId="42" borderId="0" applyNumberFormat="0" applyBorder="0" applyAlignment="0" applyProtection="0"/>
    <xf numFmtId="187" fontId="64" fillId="37" borderId="0" applyNumberFormat="0" applyBorder="0" applyAlignment="0" applyProtection="0"/>
    <xf numFmtId="187" fontId="64" fillId="38" borderId="0" applyNumberFormat="0" applyBorder="0" applyAlignment="0" applyProtection="0"/>
    <xf numFmtId="187" fontId="64" fillId="39" borderId="0" applyNumberFormat="0" applyBorder="0" applyAlignment="0" applyProtection="0"/>
    <xf numFmtId="187" fontId="64" fillId="40" borderId="0" applyNumberFormat="0" applyBorder="0" applyAlignment="0" applyProtection="0"/>
    <xf numFmtId="187" fontId="64" fillId="41" borderId="0" applyNumberFormat="0" applyBorder="0" applyAlignment="0" applyProtection="0"/>
    <xf numFmtId="187" fontId="64" fillId="42" borderId="0" applyNumberFormat="0" applyBorder="0" applyAlignment="0" applyProtection="0"/>
    <xf numFmtId="187" fontId="129" fillId="37" borderId="0" applyNumberFormat="0" applyBorder="0" applyAlignment="0" applyProtection="0"/>
    <xf numFmtId="187" fontId="129" fillId="37" borderId="0" applyNumberFormat="0" applyBorder="0" applyAlignment="0" applyProtection="0"/>
    <xf numFmtId="187" fontId="5" fillId="12" borderId="0" applyNumberFormat="0" applyBorder="0" applyAlignment="0" applyProtection="0"/>
    <xf numFmtId="187" fontId="129" fillId="37" borderId="0" applyNumberFormat="0" applyBorder="0" applyAlignment="0" applyProtection="0"/>
    <xf numFmtId="187" fontId="5" fillId="12" borderId="0" applyNumberFormat="0" applyBorder="0" applyAlignment="0" applyProtection="0"/>
    <xf numFmtId="187" fontId="129" fillId="37" borderId="0" applyNumberFormat="0" applyBorder="0" applyAlignment="0" applyProtection="0"/>
    <xf numFmtId="187" fontId="129" fillId="37" borderId="0" applyNumberFormat="0" applyBorder="0" applyAlignment="0" applyProtection="0"/>
    <xf numFmtId="187" fontId="5" fillId="12" borderId="0" applyNumberFormat="0" applyBorder="0" applyAlignment="0" applyProtection="0"/>
    <xf numFmtId="187" fontId="64" fillId="37" borderId="0" applyNumberFormat="0" applyBorder="0" applyAlignment="0" applyProtection="0"/>
    <xf numFmtId="187" fontId="129" fillId="37" borderId="0" applyNumberFormat="0" applyBorder="0" applyAlignment="0" applyProtection="0"/>
    <xf numFmtId="187" fontId="129" fillId="37" borderId="0" applyNumberFormat="0" applyBorder="0" applyAlignment="0" applyProtection="0"/>
    <xf numFmtId="187" fontId="129" fillId="37" borderId="0" applyNumberFormat="0" applyBorder="0" applyAlignment="0" applyProtection="0"/>
    <xf numFmtId="187" fontId="129" fillId="37" borderId="0" applyNumberFormat="0" applyBorder="0" applyAlignment="0" applyProtection="0"/>
    <xf numFmtId="187" fontId="129" fillId="37" borderId="0" applyNumberFormat="0" applyBorder="0" applyAlignment="0" applyProtection="0"/>
    <xf numFmtId="187" fontId="5" fillId="12" borderId="0" applyNumberFormat="0" applyBorder="0" applyAlignment="0" applyProtection="0"/>
    <xf numFmtId="187" fontId="129" fillId="38" borderId="0" applyNumberFormat="0" applyBorder="0" applyAlignment="0" applyProtection="0"/>
    <xf numFmtId="187" fontId="129" fillId="38" borderId="0" applyNumberFormat="0" applyBorder="0" applyAlignment="0" applyProtection="0"/>
    <xf numFmtId="187" fontId="5" fillId="16" borderId="0" applyNumberFormat="0" applyBorder="0" applyAlignment="0" applyProtection="0"/>
    <xf numFmtId="187" fontId="129" fillId="38" borderId="0" applyNumberFormat="0" applyBorder="0" applyAlignment="0" applyProtection="0"/>
    <xf numFmtId="187" fontId="5" fillId="16" borderId="0" applyNumberFormat="0" applyBorder="0" applyAlignment="0" applyProtection="0"/>
    <xf numFmtId="187" fontId="129" fillId="38" borderId="0" applyNumberFormat="0" applyBorder="0" applyAlignment="0" applyProtection="0"/>
    <xf numFmtId="187" fontId="129" fillId="38" borderId="0" applyNumberFormat="0" applyBorder="0" applyAlignment="0" applyProtection="0"/>
    <xf numFmtId="187" fontId="5" fillId="16" borderId="0" applyNumberFormat="0" applyBorder="0" applyAlignment="0" applyProtection="0"/>
    <xf numFmtId="187" fontId="64" fillId="38" borderId="0" applyNumberFormat="0" applyBorder="0" applyAlignment="0" applyProtection="0"/>
    <xf numFmtId="187" fontId="129" fillId="38" borderId="0" applyNumberFormat="0" applyBorder="0" applyAlignment="0" applyProtection="0"/>
    <xf numFmtId="187" fontId="129" fillId="38" borderId="0" applyNumberFormat="0" applyBorder="0" applyAlignment="0" applyProtection="0"/>
    <xf numFmtId="187" fontId="129" fillId="38" borderId="0" applyNumberFormat="0" applyBorder="0" applyAlignment="0" applyProtection="0"/>
    <xf numFmtId="187" fontId="129" fillId="38" borderId="0" applyNumberFormat="0" applyBorder="0" applyAlignment="0" applyProtection="0"/>
    <xf numFmtId="187" fontId="129" fillId="38" borderId="0" applyNumberFormat="0" applyBorder="0" applyAlignment="0" applyProtection="0"/>
    <xf numFmtId="187" fontId="5" fillId="16" borderId="0" applyNumberFormat="0" applyBorder="0" applyAlignment="0" applyProtection="0"/>
    <xf numFmtId="187" fontId="129" fillId="39" borderId="0" applyNumberFormat="0" applyBorder="0" applyAlignment="0" applyProtection="0"/>
    <xf numFmtId="187" fontId="129" fillId="39" borderId="0" applyNumberFormat="0" applyBorder="0" applyAlignment="0" applyProtection="0"/>
    <xf numFmtId="187" fontId="5" fillId="20" borderId="0" applyNumberFormat="0" applyBorder="0" applyAlignment="0" applyProtection="0"/>
    <xf numFmtId="187" fontId="129" fillId="39" borderId="0" applyNumberFormat="0" applyBorder="0" applyAlignment="0" applyProtection="0"/>
    <xf numFmtId="187" fontId="5" fillId="20" borderId="0" applyNumberFormat="0" applyBorder="0" applyAlignment="0" applyProtection="0"/>
    <xf numFmtId="187" fontId="129" fillId="39" borderId="0" applyNumberFormat="0" applyBorder="0" applyAlignment="0" applyProtection="0"/>
    <xf numFmtId="187" fontId="129" fillId="39" borderId="0" applyNumberFormat="0" applyBorder="0" applyAlignment="0" applyProtection="0"/>
    <xf numFmtId="187" fontId="5" fillId="20" borderId="0" applyNumberFormat="0" applyBorder="0" applyAlignment="0" applyProtection="0"/>
    <xf numFmtId="187" fontId="64" fillId="39" borderId="0" applyNumberFormat="0" applyBorder="0" applyAlignment="0" applyProtection="0"/>
    <xf numFmtId="187" fontId="129" fillId="39" borderId="0" applyNumberFormat="0" applyBorder="0" applyAlignment="0" applyProtection="0"/>
    <xf numFmtId="187" fontId="129" fillId="39" borderId="0" applyNumberFormat="0" applyBorder="0" applyAlignment="0" applyProtection="0"/>
    <xf numFmtId="187" fontId="129" fillId="39" borderId="0" applyNumberFormat="0" applyBorder="0" applyAlignment="0" applyProtection="0"/>
    <xf numFmtId="187" fontId="129" fillId="39" borderId="0" applyNumberFormat="0" applyBorder="0" applyAlignment="0" applyProtection="0"/>
    <xf numFmtId="187" fontId="129" fillId="39" borderId="0" applyNumberFormat="0" applyBorder="0" applyAlignment="0" applyProtection="0"/>
    <xf numFmtId="187" fontId="5" fillId="20"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5" fillId="24" borderId="0" applyNumberFormat="0" applyBorder="0" applyAlignment="0" applyProtection="0"/>
    <xf numFmtId="187" fontId="129" fillId="40" borderId="0" applyNumberFormat="0" applyBorder="0" applyAlignment="0" applyProtection="0"/>
    <xf numFmtId="187" fontId="5" fillId="24"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5" fillId="24" borderId="0" applyNumberFormat="0" applyBorder="0" applyAlignment="0" applyProtection="0"/>
    <xf numFmtId="187" fontId="64" fillId="40"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5" fillId="24" borderId="0" applyNumberFormat="0" applyBorder="0" applyAlignment="0" applyProtection="0"/>
    <xf numFmtId="187" fontId="129" fillId="41" borderId="0" applyNumberFormat="0" applyBorder="0" applyAlignment="0" applyProtection="0"/>
    <xf numFmtId="187" fontId="129" fillId="41" borderId="0" applyNumberFormat="0" applyBorder="0" applyAlignment="0" applyProtection="0"/>
    <xf numFmtId="187" fontId="5" fillId="28" borderId="0" applyNumberFormat="0" applyBorder="0" applyAlignment="0" applyProtection="0"/>
    <xf numFmtId="187" fontId="129" fillId="41" borderId="0" applyNumberFormat="0" applyBorder="0" applyAlignment="0" applyProtection="0"/>
    <xf numFmtId="187" fontId="5" fillId="28" borderId="0" applyNumberFormat="0" applyBorder="0" applyAlignment="0" applyProtection="0"/>
    <xf numFmtId="187" fontId="129" fillId="41" borderId="0" applyNumberFormat="0" applyBorder="0" applyAlignment="0" applyProtection="0"/>
    <xf numFmtId="187" fontId="129" fillId="41" borderId="0" applyNumberFormat="0" applyBorder="0" applyAlignment="0" applyProtection="0"/>
    <xf numFmtId="187" fontId="5" fillId="28" borderId="0" applyNumberFormat="0" applyBorder="0" applyAlignment="0" applyProtection="0"/>
    <xf numFmtId="187" fontId="64" fillId="41" borderId="0" applyNumberFormat="0" applyBorder="0" applyAlignment="0" applyProtection="0"/>
    <xf numFmtId="187" fontId="129" fillId="41" borderId="0" applyNumberFormat="0" applyBorder="0" applyAlignment="0" applyProtection="0"/>
    <xf numFmtId="187" fontId="129" fillId="41" borderId="0" applyNumberFormat="0" applyBorder="0" applyAlignment="0" applyProtection="0"/>
    <xf numFmtId="187" fontId="129" fillId="41" borderId="0" applyNumberFormat="0" applyBorder="0" applyAlignment="0" applyProtection="0"/>
    <xf numFmtId="187" fontId="129" fillId="41" borderId="0" applyNumberFormat="0" applyBorder="0" applyAlignment="0" applyProtection="0"/>
    <xf numFmtId="187" fontId="129" fillId="41" borderId="0" applyNumberFormat="0" applyBorder="0" applyAlignment="0" applyProtection="0"/>
    <xf numFmtId="187" fontId="5" fillId="28" borderId="0" applyNumberFormat="0" applyBorder="0" applyAlignment="0" applyProtection="0"/>
    <xf numFmtId="187" fontId="129" fillId="42" borderId="0" applyNumberFormat="0" applyBorder="0" applyAlignment="0" applyProtection="0"/>
    <xf numFmtId="187" fontId="129" fillId="42" borderId="0" applyNumberFormat="0" applyBorder="0" applyAlignment="0" applyProtection="0"/>
    <xf numFmtId="187" fontId="5" fillId="32" borderId="0" applyNumberFormat="0" applyBorder="0" applyAlignment="0" applyProtection="0"/>
    <xf numFmtId="187" fontId="129" fillId="42" borderId="0" applyNumberFormat="0" applyBorder="0" applyAlignment="0" applyProtection="0"/>
    <xf numFmtId="187" fontId="5" fillId="32" borderId="0" applyNumberFormat="0" applyBorder="0" applyAlignment="0" applyProtection="0"/>
    <xf numFmtId="187" fontId="129" fillId="42" borderId="0" applyNumberFormat="0" applyBorder="0" applyAlignment="0" applyProtection="0"/>
    <xf numFmtId="187" fontId="129" fillId="42" borderId="0" applyNumberFormat="0" applyBorder="0" applyAlignment="0" applyProtection="0"/>
    <xf numFmtId="187" fontId="5" fillId="32" borderId="0" applyNumberFormat="0" applyBorder="0" applyAlignment="0" applyProtection="0"/>
    <xf numFmtId="187" fontId="64" fillId="42" borderId="0" applyNumberFormat="0" applyBorder="0" applyAlignment="0" applyProtection="0"/>
    <xf numFmtId="187" fontId="129" fillId="42" borderId="0" applyNumberFormat="0" applyBorder="0" applyAlignment="0" applyProtection="0"/>
    <xf numFmtId="187" fontId="129" fillId="42" borderId="0" applyNumberFormat="0" applyBorder="0" applyAlignment="0" applyProtection="0"/>
    <xf numFmtId="187" fontId="129" fillId="42" borderId="0" applyNumberFormat="0" applyBorder="0" applyAlignment="0" applyProtection="0"/>
    <xf numFmtId="187" fontId="129" fillId="42" borderId="0" applyNumberFormat="0" applyBorder="0" applyAlignment="0" applyProtection="0"/>
    <xf numFmtId="187" fontId="129" fillId="42" borderId="0" applyNumberFormat="0" applyBorder="0" applyAlignment="0" applyProtection="0"/>
    <xf numFmtId="187" fontId="5" fillId="32" borderId="0" applyNumberFormat="0" applyBorder="0" applyAlignment="0" applyProtection="0"/>
    <xf numFmtId="187" fontId="64" fillId="37" borderId="0" applyNumberFormat="0" applyBorder="0" applyAlignment="0" applyProtection="0"/>
    <xf numFmtId="187" fontId="64" fillId="38" borderId="0" applyNumberFormat="0" applyBorder="0" applyAlignment="0" applyProtection="0"/>
    <xf numFmtId="187" fontId="64" fillId="39" borderId="0" applyNumberFormat="0" applyBorder="0" applyAlignment="0" applyProtection="0"/>
    <xf numFmtId="187" fontId="64" fillId="40" borderId="0" applyNumberFormat="0" applyBorder="0" applyAlignment="0" applyProtection="0"/>
    <xf numFmtId="187" fontId="64" fillId="41" borderId="0" applyNumberFormat="0" applyBorder="0" applyAlignment="0" applyProtection="0"/>
    <xf numFmtId="187" fontId="64" fillId="42" borderId="0" applyNumberFormat="0" applyBorder="0" applyAlignment="0" applyProtection="0"/>
    <xf numFmtId="246" fontId="66" fillId="0" borderId="0" applyFont="0" applyFill="0" applyBorder="0" applyAlignment="0" applyProtection="0"/>
    <xf numFmtId="187" fontId="64" fillId="43" borderId="0" applyNumberFormat="0" applyBorder="0" applyAlignment="0" applyProtection="0"/>
    <xf numFmtId="187" fontId="64" fillId="43" borderId="0" applyNumberFormat="0" applyBorder="0" applyAlignment="0" applyProtection="0"/>
    <xf numFmtId="187" fontId="64" fillId="44" borderId="0" applyNumberFormat="0" applyBorder="0" applyAlignment="0" applyProtection="0"/>
    <xf numFmtId="187" fontId="64" fillId="44" borderId="0" applyNumberFormat="0" applyBorder="0" applyAlignment="0" applyProtection="0"/>
    <xf numFmtId="187" fontId="64" fillId="45" borderId="0" applyNumberFormat="0" applyBorder="0" applyAlignment="0" applyProtection="0"/>
    <xf numFmtId="187" fontId="64" fillId="45" borderId="0" applyNumberFormat="0" applyBorder="0" applyAlignment="0" applyProtection="0"/>
    <xf numFmtId="187" fontId="64" fillId="40" borderId="0" applyNumberFormat="0" applyBorder="0" applyAlignment="0" applyProtection="0"/>
    <xf numFmtId="187" fontId="64" fillId="40" borderId="0" applyNumberFormat="0" applyBorder="0" applyAlignment="0" applyProtection="0"/>
    <xf numFmtId="187" fontId="64" fillId="43" borderId="0" applyNumberFormat="0" applyBorder="0" applyAlignment="0" applyProtection="0"/>
    <xf numFmtId="187" fontId="64" fillId="43" borderId="0" applyNumberFormat="0" applyBorder="0" applyAlignment="0" applyProtection="0"/>
    <xf numFmtId="187" fontId="64" fillId="46" borderId="0" applyNumberFormat="0" applyBorder="0" applyAlignment="0" applyProtection="0"/>
    <xf numFmtId="187" fontId="64" fillId="46" borderId="0" applyNumberFormat="0" applyBorder="0" applyAlignment="0" applyProtection="0"/>
    <xf numFmtId="187" fontId="64" fillId="43" borderId="0" applyNumberFormat="0" applyBorder="0" applyAlignment="0" applyProtection="0"/>
    <xf numFmtId="187" fontId="64" fillId="44" borderId="0" applyNumberFormat="0" applyBorder="0" applyAlignment="0" applyProtection="0"/>
    <xf numFmtId="187" fontId="64" fillId="45" borderId="0" applyNumberFormat="0" applyBorder="0" applyAlignment="0" applyProtection="0"/>
    <xf numFmtId="187" fontId="64" fillId="40" borderId="0" applyNumberFormat="0" applyBorder="0" applyAlignment="0" applyProtection="0"/>
    <xf numFmtId="187" fontId="64" fillId="43" borderId="0" applyNumberFormat="0" applyBorder="0" applyAlignment="0" applyProtection="0"/>
    <xf numFmtId="187" fontId="64" fillId="46"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5" fillId="13" borderId="0" applyNumberFormat="0" applyBorder="0" applyAlignment="0" applyProtection="0"/>
    <xf numFmtId="187" fontId="129" fillId="43" borderId="0" applyNumberFormat="0" applyBorder="0" applyAlignment="0" applyProtection="0"/>
    <xf numFmtId="187" fontId="5" fillId="13"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5" fillId="13" borderId="0" applyNumberFormat="0" applyBorder="0" applyAlignment="0" applyProtection="0"/>
    <xf numFmtId="187" fontId="64" fillId="43"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5" fillId="13" borderId="0" applyNumberFormat="0" applyBorder="0" applyAlignment="0" applyProtection="0"/>
    <xf numFmtId="187" fontId="129" fillId="44" borderId="0" applyNumberFormat="0" applyBorder="0" applyAlignment="0" applyProtection="0"/>
    <xf numFmtId="187" fontId="129" fillId="44" borderId="0" applyNumberFormat="0" applyBorder="0" applyAlignment="0" applyProtection="0"/>
    <xf numFmtId="187" fontId="5" fillId="17" borderId="0" applyNumberFormat="0" applyBorder="0" applyAlignment="0" applyProtection="0"/>
    <xf numFmtId="187" fontId="129" fillId="44" borderId="0" applyNumberFormat="0" applyBorder="0" applyAlignment="0" applyProtection="0"/>
    <xf numFmtId="187" fontId="5" fillId="17" borderId="0" applyNumberFormat="0" applyBorder="0" applyAlignment="0" applyProtection="0"/>
    <xf numFmtId="187" fontId="129" fillId="44" borderId="0" applyNumberFormat="0" applyBorder="0" applyAlignment="0" applyProtection="0"/>
    <xf numFmtId="187" fontId="129" fillId="44" borderId="0" applyNumberFormat="0" applyBorder="0" applyAlignment="0" applyProtection="0"/>
    <xf numFmtId="187" fontId="5" fillId="17" borderId="0" applyNumberFormat="0" applyBorder="0" applyAlignment="0" applyProtection="0"/>
    <xf numFmtId="187" fontId="64" fillId="44" borderId="0" applyNumberFormat="0" applyBorder="0" applyAlignment="0" applyProtection="0"/>
    <xf numFmtId="187" fontId="129" fillId="44" borderId="0" applyNumberFormat="0" applyBorder="0" applyAlignment="0" applyProtection="0"/>
    <xf numFmtId="187" fontId="129" fillId="44" borderId="0" applyNumberFormat="0" applyBorder="0" applyAlignment="0" applyProtection="0"/>
    <xf numFmtId="187" fontId="129" fillId="44" borderId="0" applyNumberFormat="0" applyBorder="0" applyAlignment="0" applyProtection="0"/>
    <xf numFmtId="187" fontId="129" fillId="44" borderId="0" applyNumberFormat="0" applyBorder="0" applyAlignment="0" applyProtection="0"/>
    <xf numFmtId="187" fontId="129" fillId="44" borderId="0" applyNumberFormat="0" applyBorder="0" applyAlignment="0" applyProtection="0"/>
    <xf numFmtId="187" fontId="5" fillId="17" borderId="0" applyNumberFormat="0" applyBorder="0" applyAlignment="0" applyProtection="0"/>
    <xf numFmtId="187" fontId="129" fillId="45" borderId="0" applyNumberFormat="0" applyBorder="0" applyAlignment="0" applyProtection="0"/>
    <xf numFmtId="187" fontId="129" fillId="45" borderId="0" applyNumberFormat="0" applyBorder="0" applyAlignment="0" applyProtection="0"/>
    <xf numFmtId="187" fontId="5" fillId="21" borderId="0" applyNumberFormat="0" applyBorder="0" applyAlignment="0" applyProtection="0"/>
    <xf numFmtId="187" fontId="129" fillId="45" borderId="0" applyNumberFormat="0" applyBorder="0" applyAlignment="0" applyProtection="0"/>
    <xf numFmtId="187" fontId="5" fillId="21" borderId="0" applyNumberFormat="0" applyBorder="0" applyAlignment="0" applyProtection="0"/>
    <xf numFmtId="187" fontId="129" fillId="45" borderId="0" applyNumberFormat="0" applyBorder="0" applyAlignment="0" applyProtection="0"/>
    <xf numFmtId="187" fontId="129" fillId="45" borderId="0" applyNumberFormat="0" applyBorder="0" applyAlignment="0" applyProtection="0"/>
    <xf numFmtId="187" fontId="5" fillId="21" borderId="0" applyNumberFormat="0" applyBorder="0" applyAlignment="0" applyProtection="0"/>
    <xf numFmtId="187" fontId="64" fillId="45" borderId="0" applyNumberFormat="0" applyBorder="0" applyAlignment="0" applyProtection="0"/>
    <xf numFmtId="187" fontId="129" fillId="45" borderId="0" applyNumberFormat="0" applyBorder="0" applyAlignment="0" applyProtection="0"/>
    <xf numFmtId="187" fontId="129" fillId="45" borderId="0" applyNumberFormat="0" applyBorder="0" applyAlignment="0" applyProtection="0"/>
    <xf numFmtId="187" fontId="129" fillId="45" borderId="0" applyNumberFormat="0" applyBorder="0" applyAlignment="0" applyProtection="0"/>
    <xf numFmtId="187" fontId="129" fillId="45" borderId="0" applyNumberFormat="0" applyBorder="0" applyAlignment="0" applyProtection="0"/>
    <xf numFmtId="187" fontId="129" fillId="45" borderId="0" applyNumberFormat="0" applyBorder="0" applyAlignment="0" applyProtection="0"/>
    <xf numFmtId="187" fontId="5" fillId="21"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5" fillId="25" borderId="0" applyNumberFormat="0" applyBorder="0" applyAlignment="0" applyProtection="0"/>
    <xf numFmtId="187" fontId="129" fillId="40" borderId="0" applyNumberFormat="0" applyBorder="0" applyAlignment="0" applyProtection="0"/>
    <xf numFmtId="187" fontId="5" fillId="25"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5" fillId="25" borderId="0" applyNumberFormat="0" applyBorder="0" applyAlignment="0" applyProtection="0"/>
    <xf numFmtId="187" fontId="64" fillId="40"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129" fillId="40" borderId="0" applyNumberFormat="0" applyBorder="0" applyAlignment="0" applyProtection="0"/>
    <xf numFmtId="187" fontId="5" fillId="25"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5" fillId="29" borderId="0" applyNumberFormat="0" applyBorder="0" applyAlignment="0" applyProtection="0"/>
    <xf numFmtId="187" fontId="129" fillId="43" borderId="0" applyNumberFormat="0" applyBorder="0" applyAlignment="0" applyProtection="0"/>
    <xf numFmtId="187" fontId="5" fillId="29"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5" fillId="29" borderId="0" applyNumberFormat="0" applyBorder="0" applyAlignment="0" applyProtection="0"/>
    <xf numFmtId="187" fontId="64" fillId="43"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129" fillId="43" borderId="0" applyNumberFormat="0" applyBorder="0" applyAlignment="0" applyProtection="0"/>
    <xf numFmtId="187" fontId="5" fillId="29" borderId="0" applyNumberFormat="0" applyBorder="0" applyAlignment="0" applyProtection="0"/>
    <xf numFmtId="187" fontId="129" fillId="46" borderId="0" applyNumberFormat="0" applyBorder="0" applyAlignment="0" applyProtection="0"/>
    <xf numFmtId="187" fontId="129" fillId="46" borderId="0" applyNumberFormat="0" applyBorder="0" applyAlignment="0" applyProtection="0"/>
    <xf numFmtId="187" fontId="5" fillId="33" borderId="0" applyNumberFormat="0" applyBorder="0" applyAlignment="0" applyProtection="0"/>
    <xf numFmtId="187" fontId="129" fillId="46" borderId="0" applyNumberFormat="0" applyBorder="0" applyAlignment="0" applyProtection="0"/>
    <xf numFmtId="187" fontId="5" fillId="33" borderId="0" applyNumberFormat="0" applyBorder="0" applyAlignment="0" applyProtection="0"/>
    <xf numFmtId="187" fontId="129" fillId="46" borderId="0" applyNumberFormat="0" applyBorder="0" applyAlignment="0" applyProtection="0"/>
    <xf numFmtId="187" fontId="129" fillId="46" borderId="0" applyNumberFormat="0" applyBorder="0" applyAlignment="0" applyProtection="0"/>
    <xf numFmtId="187" fontId="5" fillId="33" borderId="0" applyNumberFormat="0" applyBorder="0" applyAlignment="0" applyProtection="0"/>
    <xf numFmtId="187" fontId="64" fillId="46" borderId="0" applyNumberFormat="0" applyBorder="0" applyAlignment="0" applyProtection="0"/>
    <xf numFmtId="187" fontId="129" fillId="46" borderId="0" applyNumberFormat="0" applyBorder="0" applyAlignment="0" applyProtection="0"/>
    <xf numFmtId="187" fontId="129" fillId="46" borderId="0" applyNumberFormat="0" applyBorder="0" applyAlignment="0" applyProtection="0"/>
    <xf numFmtId="187" fontId="129" fillId="46" borderId="0" applyNumberFormat="0" applyBorder="0" applyAlignment="0" applyProtection="0"/>
    <xf numFmtId="187" fontId="129" fillId="46" borderId="0" applyNumberFormat="0" applyBorder="0" applyAlignment="0" applyProtection="0"/>
    <xf numFmtId="187" fontId="129" fillId="46" borderId="0" applyNumberFormat="0" applyBorder="0" applyAlignment="0" applyProtection="0"/>
    <xf numFmtId="187" fontId="5" fillId="33" borderId="0" applyNumberFormat="0" applyBorder="0" applyAlignment="0" applyProtection="0"/>
    <xf numFmtId="187" fontId="64" fillId="43" borderId="0" applyNumberFormat="0" applyBorder="0" applyAlignment="0" applyProtection="0"/>
    <xf numFmtId="187" fontId="64" fillId="44" borderId="0" applyNumberFormat="0" applyBorder="0" applyAlignment="0" applyProtection="0"/>
    <xf numFmtId="187" fontId="64" fillId="45" borderId="0" applyNumberFormat="0" applyBorder="0" applyAlignment="0" applyProtection="0"/>
    <xf numFmtId="187" fontId="64" fillId="40" borderId="0" applyNumberFormat="0" applyBorder="0" applyAlignment="0" applyProtection="0"/>
    <xf numFmtId="187" fontId="64" fillId="43" borderId="0" applyNumberFormat="0" applyBorder="0" applyAlignment="0" applyProtection="0"/>
    <xf numFmtId="187" fontId="64" fillId="46" borderId="0" applyNumberFormat="0" applyBorder="0" applyAlignment="0" applyProtection="0"/>
    <xf numFmtId="187" fontId="65" fillId="47" borderId="0" applyNumberFormat="0" applyBorder="0" applyAlignment="0" applyProtection="0"/>
    <xf numFmtId="187" fontId="65" fillId="44" borderId="0" applyNumberFormat="0" applyBorder="0" applyAlignment="0" applyProtection="0"/>
    <xf numFmtId="187" fontId="65" fillId="45" borderId="0" applyNumberFormat="0" applyBorder="0" applyAlignment="0" applyProtection="0"/>
    <xf numFmtId="187" fontId="65" fillId="48" borderId="0" applyNumberFormat="0" applyBorder="0" applyAlignment="0" applyProtection="0"/>
    <xf numFmtId="187" fontId="65" fillId="49" borderId="0" applyNumberFormat="0" applyBorder="0" applyAlignment="0" applyProtection="0"/>
    <xf numFmtId="187" fontId="65" fillId="50"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65"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7"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65"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4"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65"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5"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65"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65"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50" borderId="0" applyNumberFormat="0" applyBorder="0" applyAlignment="0" applyProtection="0"/>
    <xf numFmtId="187" fontId="130" fillId="50" borderId="0" applyNumberFormat="0" applyBorder="0" applyAlignment="0" applyProtection="0"/>
    <xf numFmtId="187" fontId="130" fillId="50" borderId="0" applyNumberFormat="0" applyBorder="0" applyAlignment="0" applyProtection="0"/>
    <xf numFmtId="187" fontId="130" fillId="50" borderId="0" applyNumberFormat="0" applyBorder="0" applyAlignment="0" applyProtection="0"/>
    <xf numFmtId="187" fontId="130" fillId="50" borderId="0" applyNumberFormat="0" applyBorder="0" applyAlignment="0" applyProtection="0"/>
    <xf numFmtId="187" fontId="65" fillId="50" borderId="0" applyNumberFormat="0" applyBorder="0" applyAlignment="0" applyProtection="0"/>
    <xf numFmtId="187" fontId="130" fillId="50" borderId="0" applyNumberFormat="0" applyBorder="0" applyAlignment="0" applyProtection="0"/>
    <xf numFmtId="187" fontId="130" fillId="50" borderId="0" applyNumberFormat="0" applyBorder="0" applyAlignment="0" applyProtection="0"/>
    <xf numFmtId="187" fontId="130" fillId="50" borderId="0" applyNumberFormat="0" applyBorder="0" applyAlignment="0" applyProtection="0"/>
    <xf numFmtId="187" fontId="130" fillId="50" borderId="0" applyNumberFormat="0" applyBorder="0" applyAlignment="0" applyProtection="0"/>
    <xf numFmtId="187" fontId="130" fillId="50" borderId="0" applyNumberFormat="0" applyBorder="0" applyAlignment="0" applyProtection="0"/>
    <xf numFmtId="187" fontId="65" fillId="47" borderId="0" applyNumberFormat="0" applyBorder="0" applyAlignment="0" applyProtection="0"/>
    <xf numFmtId="187" fontId="65" fillId="44" borderId="0" applyNumberFormat="0" applyBorder="0" applyAlignment="0" applyProtection="0"/>
    <xf numFmtId="187" fontId="65" fillId="45" borderId="0" applyNumberFormat="0" applyBorder="0" applyAlignment="0" applyProtection="0"/>
    <xf numFmtId="187" fontId="65" fillId="48" borderId="0" applyNumberFormat="0" applyBorder="0" applyAlignment="0" applyProtection="0"/>
    <xf numFmtId="187" fontId="65" fillId="49" borderId="0" applyNumberFormat="0" applyBorder="0" applyAlignment="0" applyProtection="0"/>
    <xf numFmtId="187" fontId="65" fillId="50"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1" fillId="0" borderId="0" applyFont="0" applyFill="0" applyBorder="0" applyAlignment="0" applyProtection="0"/>
    <xf numFmtId="250" fontId="131" fillId="0" borderId="0" applyFont="0" applyFill="0" applyBorder="0" applyAlignment="0" applyProtection="0"/>
    <xf numFmtId="249" fontId="131" fillId="0" borderId="0" applyFont="0" applyFill="0" applyBorder="0" applyAlignment="0" applyProtection="0"/>
    <xf numFmtId="251" fontId="4" fillId="60" borderId="38">
      <alignment horizontal="center" vertical="center"/>
    </xf>
    <xf numFmtId="251" fontId="4" fillId="60" borderId="38">
      <alignment horizontal="center" vertical="center"/>
    </xf>
    <xf numFmtId="251" fontId="4" fillId="60" borderId="38">
      <alignment horizontal="center" vertical="center"/>
    </xf>
    <xf numFmtId="251" fontId="4" fillId="60" borderId="38">
      <alignment horizontal="center" vertical="center"/>
    </xf>
    <xf numFmtId="187" fontId="110" fillId="0" borderId="0" applyNumberFormat="0" applyFont="0" applyBorder="0" applyAlignment="0">
      <alignment horizontal="center"/>
    </xf>
    <xf numFmtId="187" fontId="110" fillId="0" borderId="0" applyNumberFormat="0" applyFont="0" applyBorder="0" applyAlignment="0">
      <alignment horizontal="center"/>
    </xf>
    <xf numFmtId="187" fontId="110" fillId="0" borderId="0" applyNumberFormat="0" applyFont="0" applyBorder="0" applyAlignment="0">
      <alignment horizontal="center"/>
    </xf>
    <xf numFmtId="187" fontId="110" fillId="0" borderId="0" applyNumberFormat="0" applyFont="0" applyBorder="0" applyAlignment="0">
      <alignment horizontal="center"/>
    </xf>
    <xf numFmtId="252" fontId="132" fillId="0" borderId="0" applyFill="0" applyBorder="0" applyProtection="0">
      <alignment horizontal="center"/>
    </xf>
    <xf numFmtId="187" fontId="4" fillId="0" borderId="0" applyNumberFormat="0" applyFont="0" applyBorder="0" applyAlignment="0"/>
    <xf numFmtId="187" fontId="133"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0" fillId="0" borderId="0" applyNumberFormat="0" applyFill="0" applyBorder="0" applyAlignment="0" applyProtection="0"/>
    <xf numFmtId="187" fontId="110" fillId="0" borderId="0" applyNumberFormat="0" applyFill="0" applyBorder="0" applyAlignment="0" applyProtection="0"/>
    <xf numFmtId="187" fontId="110" fillId="0" borderId="0" applyNumberFormat="0" applyFill="0" applyBorder="0" applyAlignment="0" applyProtection="0"/>
    <xf numFmtId="187" fontId="110" fillId="0" borderId="0" applyNumberFormat="0" applyFill="0" applyBorder="0" applyAlignment="0" applyProtection="0"/>
    <xf numFmtId="187" fontId="133" fillId="0" borderId="0" applyNumberFormat="0" applyFont="0" applyBorder="0" applyAlignment="0"/>
    <xf numFmtId="187" fontId="133" fillId="0" borderId="0" applyNumberFormat="0" applyFont="0" applyBorder="0" applyAlignment="0"/>
    <xf numFmtId="187" fontId="133" fillId="0" borderId="0" applyNumberFormat="0" applyFont="0" applyBorder="0" applyAlignment="0"/>
    <xf numFmtId="187" fontId="4" fillId="0" borderId="33">
      <protection hidden="1"/>
    </xf>
    <xf numFmtId="187" fontId="4" fillId="0" borderId="33">
      <protection hidden="1"/>
    </xf>
    <xf numFmtId="187" fontId="134" fillId="51" borderId="33" applyNumberFormat="0" applyFont="0" applyBorder="0" applyAlignment="0" applyProtection="0">
      <protection hidden="1"/>
    </xf>
    <xf numFmtId="187" fontId="135" fillId="0" borderId="33">
      <protection hidden="1"/>
    </xf>
    <xf numFmtId="187" fontId="112" fillId="61" borderId="0" applyNumberFormat="0" applyFont="0" applyAlignment="0" applyProtection="0">
      <protection locked="0"/>
    </xf>
    <xf numFmtId="187" fontId="77" fillId="0" borderId="0" applyNumberFormat="0" applyFill="0" applyBorder="0" applyAlignment="0" applyProtection="0"/>
    <xf numFmtId="187" fontId="119" fillId="0" borderId="0" applyNumberFormat="0" applyFill="0" applyBorder="0" applyAlignment="0" applyProtection="0"/>
    <xf numFmtId="187" fontId="131" fillId="0" borderId="0" applyNumberFormat="0" applyFill="0" applyBorder="0" applyAlignment="0" applyProtection="0"/>
    <xf numFmtId="187" fontId="136" fillId="0" borderId="11" applyNumberFormat="0" applyFill="0" applyAlignment="0" applyProtection="0"/>
    <xf numFmtId="178" fontId="137" fillId="0" borderId="0">
      <alignment vertical="top"/>
    </xf>
    <xf numFmtId="178" fontId="69" fillId="0" borderId="0">
      <alignment horizontal="right"/>
    </xf>
    <xf numFmtId="187" fontId="138" fillId="39" borderId="0" applyNumberFormat="0" applyBorder="0" applyAlignment="0" applyProtection="0"/>
    <xf numFmtId="187" fontId="138" fillId="39" borderId="0" applyNumberFormat="0" applyBorder="0" applyAlignment="0" applyProtection="0"/>
    <xf numFmtId="187" fontId="138" fillId="39" borderId="0" applyNumberFormat="0" applyBorder="0" applyAlignment="0" applyProtection="0"/>
    <xf numFmtId="187" fontId="138" fillId="39" borderId="0" applyNumberFormat="0" applyBorder="0" applyAlignment="0" applyProtection="0"/>
    <xf numFmtId="187" fontId="138" fillId="39" borderId="0" applyNumberFormat="0" applyBorder="0" applyAlignment="0" applyProtection="0"/>
    <xf numFmtId="187" fontId="94" fillId="39" borderId="0" applyNumberFormat="0" applyBorder="0" applyAlignment="0" applyProtection="0"/>
    <xf numFmtId="187" fontId="138" fillId="39" borderId="0" applyNumberFormat="0" applyBorder="0" applyAlignment="0" applyProtection="0"/>
    <xf numFmtId="187" fontId="138" fillId="39" borderId="0" applyNumberFormat="0" applyBorder="0" applyAlignment="0" applyProtection="0"/>
    <xf numFmtId="187" fontId="138" fillId="39" borderId="0" applyNumberFormat="0" applyBorder="0" applyAlignment="0" applyProtection="0"/>
    <xf numFmtId="187" fontId="138" fillId="39" borderId="0" applyNumberFormat="0" applyBorder="0" applyAlignment="0" applyProtection="0"/>
    <xf numFmtId="187" fontId="138" fillId="39" borderId="0" applyNumberFormat="0" applyBorder="0" applyAlignment="0" applyProtection="0"/>
    <xf numFmtId="187" fontId="91" fillId="0" borderId="32" applyNumberFormat="0" applyFont="0" applyFill="0" applyAlignment="0" applyProtection="0"/>
    <xf numFmtId="187" fontId="91" fillId="0" borderId="39" applyNumberFormat="0" applyFont="0" applyFill="0" applyAlignment="0" applyProtection="0"/>
    <xf numFmtId="187" fontId="91" fillId="0" borderId="39" applyNumberFormat="0" applyFont="0" applyFill="0" applyAlignment="0" applyProtection="0"/>
    <xf numFmtId="253" fontId="4" fillId="0" borderId="0" applyFont="0" applyFill="0" applyBorder="0" applyAlignment="0" applyProtection="0"/>
    <xf numFmtId="187" fontId="94" fillId="39" borderId="0" applyNumberFormat="0" applyBorder="0" applyAlignment="0" applyProtection="0"/>
    <xf numFmtId="187" fontId="127" fillId="0" borderId="0" applyFont="0" applyFill="0" applyBorder="0" applyAlignment="0" applyProtection="0"/>
    <xf numFmtId="187" fontId="84" fillId="0" borderId="18" applyNumberFormat="0" applyFill="0" applyAlignment="0" applyProtection="0"/>
    <xf numFmtId="187" fontId="85" fillId="0" borderId="19" applyNumberFormat="0" applyFill="0" applyAlignment="0" applyProtection="0"/>
    <xf numFmtId="187" fontId="86" fillId="0" borderId="20" applyNumberFormat="0" applyFill="0" applyAlignment="0" applyProtection="0"/>
    <xf numFmtId="187" fontId="86" fillId="0" borderId="0" applyNumberFormat="0" applyFill="0" applyBorder="0" applyAlignment="0" applyProtection="0"/>
    <xf numFmtId="254" fontId="4" fillId="0" borderId="0">
      <alignment vertical="center"/>
    </xf>
    <xf numFmtId="255" fontId="4" fillId="0" borderId="0">
      <alignment vertical="center"/>
    </xf>
    <xf numFmtId="39" fontId="139" fillId="0" borderId="0" applyFill="0" applyBorder="0" applyAlignment="0"/>
    <xf numFmtId="256" fontId="4" fillId="0" borderId="0">
      <alignment vertical="center"/>
    </xf>
    <xf numFmtId="257" fontId="4" fillId="0" borderId="0">
      <alignment vertical="center"/>
    </xf>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72" fillId="62" borderId="15" applyNumberFormat="0" applyAlignment="0" applyProtection="0"/>
    <xf numFmtId="187" fontId="72"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06" fillId="0" borderId="0"/>
    <xf numFmtId="187" fontId="95" fillId="58" borderId="23" applyNumberFormat="0" applyAlignment="0" applyProtection="0"/>
    <xf numFmtId="187" fontId="96" fillId="0" borderId="24" applyNumberFormat="0" applyFill="0" applyAlignment="0" applyProtection="0"/>
    <xf numFmtId="187" fontId="141" fillId="58" borderId="23" applyNumberFormat="0" applyAlignment="0" applyProtection="0"/>
    <xf numFmtId="187" fontId="141" fillId="58" borderId="23" applyNumberFormat="0" applyAlignment="0" applyProtection="0"/>
    <xf numFmtId="187" fontId="141" fillId="58" borderId="23" applyNumberFormat="0" applyAlignment="0" applyProtection="0"/>
    <xf numFmtId="187" fontId="141" fillId="58" borderId="23" applyNumberFormat="0" applyAlignment="0" applyProtection="0"/>
    <xf numFmtId="187" fontId="141" fillId="58" borderId="23" applyNumberFormat="0" applyAlignment="0" applyProtection="0"/>
    <xf numFmtId="187" fontId="95" fillId="58" borderId="23" applyNumberFormat="0" applyAlignment="0" applyProtection="0"/>
    <xf numFmtId="187" fontId="141" fillId="58" borderId="23" applyNumberFormat="0" applyAlignment="0" applyProtection="0"/>
    <xf numFmtId="187" fontId="141" fillId="58" borderId="23" applyNumberFormat="0" applyAlignment="0" applyProtection="0"/>
    <xf numFmtId="187" fontId="141" fillId="58" borderId="23" applyNumberFormat="0" applyAlignment="0" applyProtection="0"/>
    <xf numFmtId="187" fontId="141" fillId="58" borderId="23" applyNumberFormat="0" applyAlignment="0" applyProtection="0"/>
    <xf numFmtId="187" fontId="141" fillId="58" borderId="23" applyNumberFormat="0" applyAlignment="0" applyProtection="0"/>
    <xf numFmtId="187" fontId="96" fillId="0" borderId="24" applyNumberFormat="0" applyFill="0" applyAlignment="0" applyProtection="0"/>
    <xf numFmtId="187" fontId="142" fillId="0" borderId="24" applyNumberFormat="0" applyFill="0" applyAlignment="0" applyProtection="0"/>
    <xf numFmtId="187" fontId="142" fillId="0" borderId="24" applyNumberFormat="0" applyFill="0" applyAlignment="0" applyProtection="0"/>
    <xf numFmtId="187" fontId="142" fillId="0" borderId="24" applyNumberFormat="0" applyFill="0" applyAlignment="0" applyProtection="0"/>
    <xf numFmtId="187" fontId="142" fillId="0" borderId="24" applyNumberFormat="0" applyFill="0" applyAlignment="0" applyProtection="0"/>
    <xf numFmtId="187" fontId="142" fillId="0" borderId="24" applyNumberFormat="0" applyFill="0" applyAlignment="0" applyProtection="0"/>
    <xf numFmtId="187" fontId="96" fillId="0" borderId="24" applyNumberFormat="0" applyFill="0" applyAlignment="0" applyProtection="0"/>
    <xf numFmtId="187" fontId="142" fillId="0" borderId="24" applyNumberFormat="0" applyFill="0" applyAlignment="0" applyProtection="0"/>
    <xf numFmtId="187" fontId="142" fillId="0" borderId="24" applyNumberFormat="0" applyFill="0" applyAlignment="0" applyProtection="0"/>
    <xf numFmtId="187" fontId="142" fillId="0" borderId="24" applyNumberFormat="0" applyFill="0" applyAlignment="0" applyProtection="0"/>
    <xf numFmtId="187" fontId="142" fillId="0" borderId="24" applyNumberFormat="0" applyFill="0" applyAlignment="0" applyProtection="0"/>
    <xf numFmtId="187" fontId="142" fillId="0" borderId="24" applyNumberFormat="0" applyFill="0" applyAlignment="0" applyProtection="0"/>
    <xf numFmtId="187" fontId="116" fillId="63" borderId="31" applyFont="0" applyFill="0" applyBorder="0"/>
    <xf numFmtId="187" fontId="116" fillId="63" borderId="31" applyFont="0" applyFill="0" applyBorder="0"/>
    <xf numFmtId="187" fontId="116" fillId="63" borderId="31" applyFont="0" applyFill="0" applyBorder="0"/>
    <xf numFmtId="187" fontId="116" fillId="63" borderId="31" applyFont="0" applyFill="0" applyBorder="0"/>
    <xf numFmtId="187" fontId="74" fillId="0" borderId="33"/>
    <xf numFmtId="187" fontId="74" fillId="0" borderId="33"/>
    <xf numFmtId="187" fontId="74" fillId="0" borderId="33"/>
    <xf numFmtId="187" fontId="74" fillId="0" borderId="33"/>
    <xf numFmtId="187" fontId="74" fillId="0" borderId="33"/>
    <xf numFmtId="187" fontId="79" fillId="0" borderId="0">
      <alignment horizontal="center" wrapText="1"/>
      <protection hidden="1"/>
    </xf>
    <xf numFmtId="187" fontId="92" fillId="0" borderId="0" applyNumberFormat="0" applyFill="0" applyBorder="0" applyAlignment="0" applyProtection="0">
      <alignment vertical="top"/>
      <protection locked="0"/>
    </xf>
    <xf numFmtId="211" fontId="143" fillId="0" borderId="0" applyFont="0" applyFill="0" applyBorder="0" applyAlignment="0" applyProtection="0"/>
    <xf numFmtId="231" fontId="144" fillId="0" borderId="0" applyFont="0" applyFill="0" applyBorder="0" applyAlignment="0" applyProtection="0">
      <alignment horizontal="right"/>
    </xf>
    <xf numFmtId="258" fontId="144"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4" fillId="0" borderId="0" applyFont="0" applyFill="0" applyBorder="0" applyAlignment="0" applyProtection="0"/>
    <xf numFmtId="3" fontId="74" fillId="0" borderId="0"/>
    <xf numFmtId="187" fontId="109" fillId="0" borderId="0"/>
    <xf numFmtId="187" fontId="145" fillId="0" borderId="0"/>
    <xf numFmtId="187" fontId="109" fillId="0" borderId="0"/>
    <xf numFmtId="187" fontId="109" fillId="0" borderId="0"/>
    <xf numFmtId="187" fontId="145" fillId="0" borderId="0"/>
    <xf numFmtId="187" fontId="109" fillId="0" borderId="0"/>
    <xf numFmtId="187" fontId="146" fillId="64" borderId="0">
      <alignment horizontal="center" vertical="center" wrapText="1"/>
    </xf>
    <xf numFmtId="175" fontId="147" fillId="0" borderId="0" applyNumberFormat="0" applyFill="0" applyAlignment="0" applyProtection="0"/>
    <xf numFmtId="187" fontId="65" fillId="52" borderId="0" applyNumberFormat="0" applyBorder="0" applyAlignment="0" applyProtection="0"/>
    <xf numFmtId="187" fontId="65" fillId="53" borderId="0" applyNumberFormat="0" applyBorder="0" applyAlignment="0" applyProtection="0"/>
    <xf numFmtId="187" fontId="65" fillId="54" borderId="0" applyNumberFormat="0" applyBorder="0" applyAlignment="0" applyProtection="0"/>
    <xf numFmtId="187" fontId="65" fillId="48" borderId="0" applyNumberFormat="0" applyBorder="0" applyAlignment="0" applyProtection="0"/>
    <xf numFmtId="187" fontId="65" fillId="49" borderId="0" applyNumberFormat="0" applyBorder="0" applyAlignment="0" applyProtection="0"/>
    <xf numFmtId="187" fontId="65" fillId="55" borderId="0" applyNumberFormat="0" applyBorder="0" applyAlignment="0" applyProtection="0"/>
    <xf numFmtId="187" fontId="94" fillId="39" borderId="0" applyNumberFormat="0" applyBorder="0" applyAlignment="0" applyProtection="0"/>
    <xf numFmtId="190" fontId="4" fillId="0" borderId="0">
      <alignment horizontal="center"/>
    </xf>
    <xf numFmtId="190" fontId="4" fillId="0" borderId="0">
      <alignment horizontal="center"/>
    </xf>
    <xf numFmtId="260" fontId="74" fillId="0" borderId="0"/>
    <xf numFmtId="261" fontId="74" fillId="0" borderId="0"/>
    <xf numFmtId="262" fontId="144" fillId="0" borderId="0" applyFont="0" applyFill="0" applyBorder="0" applyAlignment="0" applyProtection="0">
      <alignment horizontal="right"/>
    </xf>
    <xf numFmtId="200" fontId="144"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27" fillId="0" borderId="0" applyFont="0" applyFill="0" applyBorder="0" applyAlignment="0" applyProtection="0"/>
    <xf numFmtId="187" fontId="4" fillId="0" borderId="0" applyFont="0" applyFill="0" applyBorder="0" applyAlignment="0" applyProtection="0"/>
    <xf numFmtId="14" fontId="116" fillId="59" borderId="28" applyFill="0" applyBorder="0">
      <alignment horizontal="right"/>
    </xf>
    <xf numFmtId="15" fontId="116" fillId="0" borderId="0" applyFill="0" applyBorder="0" applyAlignment="0"/>
    <xf numFmtId="264" fontId="116" fillId="61" borderId="0" applyFont="0" applyFill="0" applyBorder="0" applyAlignment="0" applyProtection="0"/>
    <xf numFmtId="265" fontId="148" fillId="61" borderId="34" applyFont="0" applyFill="0" applyBorder="0" applyAlignment="0" applyProtection="0"/>
    <xf numFmtId="264" fontId="74" fillId="61" borderId="0" applyFont="0" applyFill="0" applyBorder="0" applyAlignment="0" applyProtection="0"/>
    <xf numFmtId="264" fontId="74" fillId="61" borderId="0" applyFont="0" applyFill="0" applyBorder="0" applyAlignment="0" applyProtection="0"/>
    <xf numFmtId="264" fontId="74" fillId="61" borderId="0" applyFont="0" applyFill="0" applyBorder="0" applyAlignment="0" applyProtection="0"/>
    <xf numFmtId="264" fontId="74" fillId="61" borderId="0" applyFont="0" applyFill="0" applyBorder="0" applyAlignment="0" applyProtection="0"/>
    <xf numFmtId="17" fontId="116" fillId="0" borderId="0" applyFill="0" applyBorder="0">
      <alignment horizontal="right"/>
    </xf>
    <xf numFmtId="266" fontId="4" fillId="0" borderId="11"/>
    <xf numFmtId="266" fontId="4" fillId="0" borderId="11"/>
    <xf numFmtId="14" fontId="116" fillId="59" borderId="28" applyFill="0" applyBorder="0">
      <alignment horizontal="right"/>
    </xf>
    <xf numFmtId="267" fontId="144" fillId="0" borderId="0" applyFont="0" applyFill="0" applyBorder="0" applyAlignment="0" applyProtection="0"/>
    <xf numFmtId="14" fontId="116" fillId="59" borderId="28" applyFill="0" applyBorder="0">
      <alignment horizontal="right"/>
    </xf>
    <xf numFmtId="265" fontId="116" fillId="0" borderId="0" applyFill="0" applyBorder="0">
      <alignment horizontal="right"/>
    </xf>
    <xf numFmtId="268" fontId="4" fillId="0" borderId="0"/>
    <xf numFmtId="187" fontId="149" fillId="65" borderId="40" applyNumberFormat="0" applyBorder="0" applyAlignment="0">
      <alignment horizontal="center"/>
      <protection hidden="1"/>
    </xf>
    <xf numFmtId="37" fontId="136" fillId="66" borderId="41" applyNumberFormat="0" applyAlignment="0">
      <alignment horizontal="left"/>
    </xf>
    <xf numFmtId="41" fontId="150" fillId="0" borderId="0" applyFont="0" applyFill="0" applyBorder="0" applyAlignment="0" applyProtection="0"/>
    <xf numFmtId="269" fontId="4" fillId="0" borderId="0" applyFont="0" applyFill="0" applyBorder="0" applyAlignment="0" applyProtection="0"/>
    <xf numFmtId="187" fontId="73" fillId="0" borderId="0">
      <protection locked="0"/>
    </xf>
    <xf numFmtId="187" fontId="4" fillId="67" borderId="0" applyNumberFormat="0" applyFont="0" applyBorder="0" applyAlignment="0" applyProtection="0"/>
    <xf numFmtId="187" fontId="4" fillId="67" borderId="0" applyNumberFormat="0" applyFont="0" applyBorder="0" applyAlignment="0" applyProtection="0"/>
    <xf numFmtId="187" fontId="4" fillId="67" borderId="0" applyNumberFormat="0" applyFont="0" applyBorder="0" applyAlignment="0" applyProtection="0"/>
    <xf numFmtId="187" fontId="4" fillId="67" borderId="0" applyNumberFormat="0" applyFont="0" applyBorder="0" applyAlignment="0" applyProtection="0"/>
    <xf numFmtId="165" fontId="4" fillId="0" borderId="0"/>
    <xf numFmtId="193" fontId="74" fillId="0" borderId="0"/>
    <xf numFmtId="270" fontId="144" fillId="0" borderId="42" applyNumberFormat="0" applyFont="0" applyFill="0" applyAlignment="0" applyProtection="0"/>
    <xf numFmtId="194" fontId="151" fillId="0" borderId="0" applyFill="0" applyBorder="0" applyAlignment="0" applyProtection="0"/>
    <xf numFmtId="187" fontId="87" fillId="0" borderId="0">
      <protection locked="0"/>
    </xf>
    <xf numFmtId="187" fontId="87" fillId="0" borderId="0">
      <protection locked="0"/>
    </xf>
    <xf numFmtId="187" fontId="86" fillId="0" borderId="0" applyNumberFormat="0" applyFill="0" applyBorder="0" applyAlignment="0" applyProtection="0"/>
    <xf numFmtId="187" fontId="130" fillId="52" borderId="0" applyNumberFormat="0" applyBorder="0" applyAlignment="0" applyProtection="0"/>
    <xf numFmtId="187" fontId="130" fillId="52" borderId="0" applyNumberFormat="0" applyBorder="0" applyAlignment="0" applyProtection="0"/>
    <xf numFmtId="187" fontId="130" fillId="52" borderId="0" applyNumberFormat="0" applyBorder="0" applyAlignment="0" applyProtection="0"/>
    <xf numFmtId="187" fontId="130" fillId="52" borderId="0" applyNumberFormat="0" applyBorder="0" applyAlignment="0" applyProtection="0"/>
    <xf numFmtId="187" fontId="130" fillId="52" borderId="0" applyNumberFormat="0" applyBorder="0" applyAlignment="0" applyProtection="0"/>
    <xf numFmtId="187" fontId="65" fillId="52" borderId="0" applyNumberFormat="0" applyBorder="0" applyAlignment="0" applyProtection="0"/>
    <xf numFmtId="187" fontId="130" fillId="52" borderId="0" applyNumberFormat="0" applyBorder="0" applyAlignment="0" applyProtection="0"/>
    <xf numFmtId="187" fontId="130" fillId="52" borderId="0" applyNumberFormat="0" applyBorder="0" applyAlignment="0" applyProtection="0"/>
    <xf numFmtId="187" fontId="130" fillId="52" borderId="0" applyNumberFormat="0" applyBorder="0" applyAlignment="0" applyProtection="0"/>
    <xf numFmtId="187" fontId="130" fillId="52" borderId="0" applyNumberFormat="0" applyBorder="0" applyAlignment="0" applyProtection="0"/>
    <xf numFmtId="187" fontId="130" fillId="52" borderId="0" applyNumberFormat="0" applyBorder="0" applyAlignment="0" applyProtection="0"/>
    <xf numFmtId="187" fontId="130" fillId="53" borderId="0" applyNumberFormat="0" applyBorder="0" applyAlignment="0" applyProtection="0"/>
    <xf numFmtId="187" fontId="130" fillId="53" borderId="0" applyNumberFormat="0" applyBorder="0" applyAlignment="0" applyProtection="0"/>
    <xf numFmtId="187" fontId="130" fillId="53" borderId="0" applyNumberFormat="0" applyBorder="0" applyAlignment="0" applyProtection="0"/>
    <xf numFmtId="187" fontId="130" fillId="53" borderId="0" applyNumberFormat="0" applyBorder="0" applyAlignment="0" applyProtection="0"/>
    <xf numFmtId="187" fontId="130" fillId="53" borderId="0" applyNumberFormat="0" applyBorder="0" applyAlignment="0" applyProtection="0"/>
    <xf numFmtId="187" fontId="65" fillId="53" borderId="0" applyNumberFormat="0" applyBorder="0" applyAlignment="0" applyProtection="0"/>
    <xf numFmtId="187" fontId="130" fillId="53" borderId="0" applyNumberFormat="0" applyBorder="0" applyAlignment="0" applyProtection="0"/>
    <xf numFmtId="187" fontId="130" fillId="53" borderId="0" applyNumberFormat="0" applyBorder="0" applyAlignment="0" applyProtection="0"/>
    <xf numFmtId="187" fontId="130" fillId="53" borderId="0" applyNumberFormat="0" applyBorder="0" applyAlignment="0" applyProtection="0"/>
    <xf numFmtId="187" fontId="130" fillId="53" borderId="0" applyNumberFormat="0" applyBorder="0" applyAlignment="0" applyProtection="0"/>
    <xf numFmtId="187" fontId="130" fillId="53" borderId="0" applyNumberFormat="0" applyBorder="0" applyAlignment="0" applyProtection="0"/>
    <xf numFmtId="187" fontId="130" fillId="54" borderId="0" applyNumberFormat="0" applyBorder="0" applyAlignment="0" applyProtection="0"/>
    <xf numFmtId="187" fontId="130" fillId="54" borderId="0" applyNumberFormat="0" applyBorder="0" applyAlignment="0" applyProtection="0"/>
    <xf numFmtId="187" fontId="130" fillId="54" borderId="0" applyNumberFormat="0" applyBorder="0" applyAlignment="0" applyProtection="0"/>
    <xf numFmtId="187" fontId="130" fillId="54" borderId="0" applyNumberFormat="0" applyBorder="0" applyAlignment="0" applyProtection="0"/>
    <xf numFmtId="187" fontId="130" fillId="54" borderId="0" applyNumberFormat="0" applyBorder="0" applyAlignment="0" applyProtection="0"/>
    <xf numFmtId="187" fontId="65" fillId="54" borderId="0" applyNumberFormat="0" applyBorder="0" applyAlignment="0" applyProtection="0"/>
    <xf numFmtId="187" fontId="130" fillId="54" borderId="0" applyNumberFormat="0" applyBorder="0" applyAlignment="0" applyProtection="0"/>
    <xf numFmtId="187" fontId="130" fillId="54" borderId="0" applyNumberFormat="0" applyBorder="0" applyAlignment="0" applyProtection="0"/>
    <xf numFmtId="187" fontId="130" fillId="54" borderId="0" applyNumberFormat="0" applyBorder="0" applyAlignment="0" applyProtection="0"/>
    <xf numFmtId="187" fontId="130" fillId="54" borderId="0" applyNumberFormat="0" applyBorder="0" applyAlignment="0" applyProtection="0"/>
    <xf numFmtId="187" fontId="130" fillId="54"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65"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8"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65"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49" borderId="0" applyNumberFormat="0" applyBorder="0" applyAlignment="0" applyProtection="0"/>
    <xf numFmtId="187" fontId="130" fillId="55" borderId="0" applyNumberFormat="0" applyBorder="0" applyAlignment="0" applyProtection="0"/>
    <xf numFmtId="187" fontId="130" fillId="55" borderId="0" applyNumberFormat="0" applyBorder="0" applyAlignment="0" applyProtection="0"/>
    <xf numFmtId="187" fontId="130" fillId="55" borderId="0" applyNumberFormat="0" applyBorder="0" applyAlignment="0" applyProtection="0"/>
    <xf numFmtId="187" fontId="130" fillId="55" borderId="0" applyNumberFormat="0" applyBorder="0" applyAlignment="0" applyProtection="0"/>
    <xf numFmtId="187" fontId="130" fillId="55" borderId="0" applyNumberFormat="0" applyBorder="0" applyAlignment="0" applyProtection="0"/>
    <xf numFmtId="187" fontId="65" fillId="55" borderId="0" applyNumberFormat="0" applyBorder="0" applyAlignment="0" applyProtection="0"/>
    <xf numFmtId="187" fontId="130" fillId="55" borderId="0" applyNumberFormat="0" applyBorder="0" applyAlignment="0" applyProtection="0"/>
    <xf numFmtId="187" fontId="130" fillId="55" borderId="0" applyNumberFormat="0" applyBorder="0" applyAlignment="0" applyProtection="0"/>
    <xf numFmtId="187" fontId="130" fillId="55" borderId="0" applyNumberFormat="0" applyBorder="0" applyAlignment="0" applyProtection="0"/>
    <xf numFmtId="187" fontId="130" fillId="55" borderId="0" applyNumberFormat="0" applyBorder="0" applyAlignment="0" applyProtection="0"/>
    <xf numFmtId="187" fontId="130" fillId="55" borderId="0" applyNumberFormat="0" applyBorder="0" applyAlignment="0" applyProtection="0"/>
    <xf numFmtId="187" fontId="65" fillId="52" borderId="0" applyNumberFormat="0" applyBorder="0" applyAlignment="0" applyProtection="0"/>
    <xf numFmtId="187" fontId="65" fillId="53" borderId="0" applyNumberFormat="0" applyBorder="0" applyAlignment="0" applyProtection="0"/>
    <xf numFmtId="187" fontId="65" fillId="54" borderId="0" applyNumberFormat="0" applyBorder="0" applyAlignment="0" applyProtection="0"/>
    <xf numFmtId="187" fontId="65" fillId="48" borderId="0" applyNumberFormat="0" applyBorder="0" applyAlignment="0" applyProtection="0"/>
    <xf numFmtId="187" fontId="65" fillId="49" borderId="0" applyNumberFormat="0" applyBorder="0" applyAlignment="0" applyProtection="0"/>
    <xf numFmtId="187" fontId="65" fillId="55" borderId="0" applyNumberFormat="0" applyBorder="0" applyAlignment="0" applyProtection="0"/>
    <xf numFmtId="187" fontId="97"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97" fillId="68" borderId="15" applyNumberFormat="0" applyAlignment="0" applyProtection="0"/>
    <xf numFmtId="187" fontId="97"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3" fillId="0" borderId="0">
      <alignment horizontal="right" vertical="top"/>
    </xf>
    <xf numFmtId="272" fontId="154" fillId="0" borderId="0">
      <alignment horizontal="right" vertical="top"/>
    </xf>
    <xf numFmtId="272" fontId="153" fillId="0" borderId="0">
      <alignment horizontal="right" vertical="top"/>
    </xf>
    <xf numFmtId="273" fontId="67" fillId="0" borderId="0" applyFill="0" applyBorder="0">
      <alignment horizontal="right" vertical="top"/>
    </xf>
    <xf numFmtId="274" fontId="67" fillId="0" borderId="0" applyFill="0" applyBorder="0">
      <alignment horizontal="right" vertical="top"/>
    </xf>
    <xf numFmtId="275" fontId="67" fillId="0" borderId="0" applyFill="0" applyBorder="0">
      <alignment horizontal="right" vertical="top"/>
    </xf>
    <xf numFmtId="276" fontId="67" fillId="0" borderId="0" applyFill="0" applyBorder="0">
      <alignment horizontal="right" vertical="top"/>
    </xf>
    <xf numFmtId="187" fontId="155" fillId="0" borderId="0">
      <alignment horizontal="center" wrapText="1"/>
    </xf>
    <xf numFmtId="277" fontId="156" fillId="0" borderId="0" applyFill="0" applyBorder="0">
      <alignment vertical="top"/>
    </xf>
    <xf numFmtId="277" fontId="157" fillId="0" borderId="0" applyFill="0" applyBorder="0" applyProtection="0">
      <alignment vertical="top"/>
    </xf>
    <xf numFmtId="277" fontId="158" fillId="0" borderId="0">
      <alignment vertical="top"/>
    </xf>
    <xf numFmtId="41" fontId="67" fillId="0" borderId="0" applyFill="0" applyBorder="0" applyAlignment="0" applyProtection="0">
      <alignment horizontal="right" vertical="top"/>
    </xf>
    <xf numFmtId="277" fontId="159" fillId="0" borderId="0"/>
    <xf numFmtId="187" fontId="67" fillId="0" borderId="0" applyFill="0" applyBorder="0">
      <alignment horizontal="left" vertical="top"/>
    </xf>
    <xf numFmtId="187" fontId="73" fillId="0" borderId="0">
      <protection locked="0"/>
    </xf>
    <xf numFmtId="187" fontId="73" fillId="0" borderId="0">
      <protection locked="0"/>
    </xf>
    <xf numFmtId="187" fontId="73" fillId="0" borderId="0">
      <protection locked="0"/>
    </xf>
    <xf numFmtId="187" fontId="73" fillId="0" borderId="0">
      <protection locked="0"/>
    </xf>
    <xf numFmtId="187" fontId="73" fillId="0" borderId="0">
      <protection locked="0"/>
    </xf>
    <xf numFmtId="187" fontId="73" fillId="0" borderId="0">
      <protection locked="0"/>
    </xf>
    <xf numFmtId="187" fontId="73" fillId="0" borderId="0">
      <protection locked="0"/>
    </xf>
    <xf numFmtId="187" fontId="73" fillId="0" borderId="0">
      <protection locked="0"/>
    </xf>
    <xf numFmtId="187" fontId="73" fillId="0" borderId="0">
      <protection locked="0"/>
    </xf>
    <xf numFmtId="187" fontId="74" fillId="0" borderId="0" applyFont="0" applyFill="0" applyBorder="0" applyAlignment="0" applyProtection="0">
      <alignment horizontal="right"/>
    </xf>
    <xf numFmtId="278" fontId="4" fillId="61" borderId="0" applyFont="0" applyFill="0" applyBorder="0" applyAlignment="0"/>
    <xf numFmtId="187" fontId="74" fillId="0" borderId="0" applyFont="0" applyFill="0" applyBorder="0" applyAlignment="0" applyProtection="0">
      <alignment horizontal="right"/>
    </xf>
    <xf numFmtId="2" fontId="4" fillId="0" borderId="0" applyFont="0" applyFill="0" applyBorder="0" applyAlignment="0" applyProtection="0"/>
    <xf numFmtId="187" fontId="160" fillId="0" borderId="0" applyNumberFormat="0" applyFill="0" applyBorder="0" applyAlignment="0" applyProtection="0">
      <alignment vertical="top"/>
      <protection locked="0"/>
    </xf>
    <xf numFmtId="187" fontId="161" fillId="0" borderId="0" applyFill="0" applyBorder="0" applyProtection="0">
      <alignment horizontal="left"/>
    </xf>
    <xf numFmtId="39" fontId="162" fillId="0" borderId="26" applyAlignment="0"/>
    <xf numFmtId="38" fontId="163" fillId="0" borderId="33" applyBorder="0"/>
    <xf numFmtId="2" fontId="4" fillId="0" borderId="0"/>
    <xf numFmtId="187" fontId="164" fillId="0" borderId="0" applyNumberFormat="0" applyFill="0" applyBorder="0" applyAlignment="0" applyProtection="0"/>
    <xf numFmtId="38" fontId="74" fillId="36" borderId="0" applyNumberFormat="0" applyBorder="0" applyAlignment="0" applyProtection="0"/>
    <xf numFmtId="38" fontId="74" fillId="36" borderId="0" applyNumberFormat="0" applyBorder="0" applyAlignment="0" applyProtection="0"/>
    <xf numFmtId="279" fontId="144" fillId="0" borderId="0" applyFont="0" applyFill="0" applyBorder="0" applyAlignment="0" applyProtection="0">
      <alignment horizontal="right"/>
    </xf>
    <xf numFmtId="187" fontId="107" fillId="0" borderId="0">
      <alignment horizontal="left"/>
    </xf>
    <xf numFmtId="187" fontId="71" fillId="0" borderId="30" applyNumberFormat="0" applyAlignment="0" applyProtection="0">
      <alignment horizontal="left" vertical="center"/>
    </xf>
    <xf numFmtId="187" fontId="71" fillId="0" borderId="27">
      <alignment horizontal="left" vertical="center"/>
    </xf>
    <xf numFmtId="187" fontId="71" fillId="0" borderId="27">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5" fillId="0" borderId="0" applyNumberFormat="0" applyFont="0" applyFill="0" applyBorder="0" applyAlignment="0">
      <alignment horizontal="left"/>
    </xf>
    <xf numFmtId="187" fontId="119" fillId="0" borderId="43" applyNumberFormat="0" applyFill="0" applyAlignment="0" applyProtection="0"/>
    <xf numFmtId="187" fontId="92" fillId="0" borderId="0" applyNumberFormat="0" applyFill="0" applyBorder="0" applyAlignment="0" applyProtection="0">
      <alignment vertical="top"/>
      <protection locked="0"/>
    </xf>
    <xf numFmtId="187" fontId="166" fillId="0" borderId="0" applyNumberFormat="0" applyFill="0" applyBorder="0" applyAlignment="0" applyProtection="0">
      <alignment vertical="top"/>
      <protection locked="0"/>
    </xf>
    <xf numFmtId="187" fontId="92" fillId="0" borderId="0" applyNumberFormat="0" applyFill="0" applyBorder="0" applyAlignment="0" applyProtection="0">
      <alignment vertical="top"/>
      <protection locked="0"/>
    </xf>
    <xf numFmtId="187" fontId="167" fillId="0" borderId="0" applyNumberFormat="0" applyFill="0" applyBorder="0" applyAlignment="0" applyProtection="0"/>
    <xf numFmtId="187" fontId="168" fillId="0" borderId="0" applyNumberFormat="0" applyFill="0" applyBorder="0" applyAlignment="0" applyProtection="0">
      <alignment vertical="top"/>
      <protection locked="0"/>
    </xf>
    <xf numFmtId="187" fontId="169" fillId="0" borderId="0" applyNumberFormat="0" applyFill="0" applyBorder="0" applyAlignment="0" applyProtection="0"/>
    <xf numFmtId="187" fontId="75" fillId="38" borderId="0" applyNumberFormat="0" applyBorder="0" applyAlignment="0" applyProtection="0"/>
    <xf numFmtId="187" fontId="170" fillId="38" borderId="0" applyNumberFormat="0" applyBorder="0" applyAlignment="0" applyProtection="0"/>
    <xf numFmtId="187" fontId="170" fillId="38" borderId="0" applyNumberFormat="0" applyBorder="0" applyAlignment="0" applyProtection="0"/>
    <xf numFmtId="187" fontId="170" fillId="38" borderId="0" applyNumberFormat="0" applyBorder="0" applyAlignment="0" applyProtection="0"/>
    <xf numFmtId="187" fontId="170" fillId="38" borderId="0" applyNumberFormat="0" applyBorder="0" applyAlignment="0" applyProtection="0"/>
    <xf numFmtId="187" fontId="170" fillId="38" borderId="0" applyNumberFormat="0" applyBorder="0" applyAlignment="0" applyProtection="0"/>
    <xf numFmtId="187" fontId="75" fillId="38" borderId="0" applyNumberFormat="0" applyBorder="0" applyAlignment="0" applyProtection="0"/>
    <xf numFmtId="187" fontId="170" fillId="38" borderId="0" applyNumberFormat="0" applyBorder="0" applyAlignment="0" applyProtection="0"/>
    <xf numFmtId="187" fontId="170" fillId="38" borderId="0" applyNumberFormat="0" applyBorder="0" applyAlignment="0" applyProtection="0"/>
    <xf numFmtId="187" fontId="170" fillId="38" borderId="0" applyNumberFormat="0" applyBorder="0" applyAlignment="0" applyProtection="0"/>
    <xf numFmtId="187" fontId="170" fillId="38" borderId="0" applyNumberFormat="0" applyBorder="0" applyAlignment="0" applyProtection="0"/>
    <xf numFmtId="187" fontId="170" fillId="38" borderId="0" applyNumberFormat="0" applyBorder="0" applyAlignment="0" applyProtection="0"/>
    <xf numFmtId="187" fontId="66" fillId="0" borderId="0"/>
    <xf numFmtId="281" fontId="4" fillId="0" borderId="0"/>
    <xf numFmtId="282" fontId="4" fillId="0" borderId="0"/>
    <xf numFmtId="283" fontId="4" fillId="0" borderId="0"/>
    <xf numFmtId="284" fontId="4" fillId="0" borderId="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261" fontId="74" fillId="0" borderId="0"/>
    <xf numFmtId="265" fontId="74" fillId="61" borderId="0" applyFont="0" applyBorder="0" applyAlignment="0" applyProtection="0">
      <protection locked="0"/>
    </xf>
    <xf numFmtId="278" fontId="74" fillId="61" borderId="0" applyFont="0" applyBorder="0" applyAlignment="0">
      <protection locked="0"/>
    </xf>
    <xf numFmtId="248" fontId="74" fillId="0" borderId="0"/>
    <xf numFmtId="285" fontId="74" fillId="0" borderId="0"/>
    <xf numFmtId="10" fontId="74" fillId="61" borderId="0">
      <protection locked="0"/>
    </xf>
    <xf numFmtId="286" fontId="4" fillId="0" borderId="0"/>
    <xf numFmtId="248" fontId="171" fillId="61" borderId="0" applyNumberFormat="0" applyBorder="0" applyAlignment="0">
      <protection locked="0"/>
    </xf>
    <xf numFmtId="287" fontId="135" fillId="0" borderId="0"/>
    <xf numFmtId="38" fontId="172" fillId="0" borderId="0"/>
    <xf numFmtId="38" fontId="173" fillId="0" borderId="0"/>
    <xf numFmtId="38" fontId="174" fillId="0" borderId="0"/>
    <xf numFmtId="38" fontId="175" fillId="0" borderId="0"/>
    <xf numFmtId="187" fontId="176" fillId="0" borderId="0"/>
    <xf numFmtId="187" fontId="176" fillId="0" borderId="0"/>
    <xf numFmtId="187" fontId="4" fillId="0" borderId="0"/>
    <xf numFmtId="187" fontId="96" fillId="0" borderId="24" applyNumberFormat="0" applyFill="0" applyAlignment="0" applyProtection="0"/>
    <xf numFmtId="187" fontId="96" fillId="0" borderId="24" applyNumberFormat="0" applyFill="0" applyAlignment="0" applyProtection="0"/>
    <xf numFmtId="187" fontId="4" fillId="0" borderId="0"/>
    <xf numFmtId="187" fontId="111" fillId="35" borderId="44" applyNumberFormat="0" applyFont="0" applyFill="0" applyBorder="0" applyAlignment="0">
      <alignment horizontal="center" vertical="center" wrapText="1"/>
    </xf>
    <xf numFmtId="187" fontId="111" fillId="35" borderId="44" applyNumberFormat="0" applyFont="0" applyFill="0" applyBorder="0" applyAlignment="0">
      <alignment horizontal="center" vertical="center" wrapText="1"/>
    </xf>
    <xf numFmtId="187" fontId="4" fillId="0" borderId="33">
      <alignment horizontal="left"/>
      <protection locked="0"/>
    </xf>
    <xf numFmtId="187" fontId="4" fillId="0" borderId="33">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08" fillId="0" borderId="32"/>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77"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3"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4"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4" fillId="35" borderId="0" applyFont="0" applyBorder="0" applyAlignment="0" applyProtection="0">
      <alignment horizontal="right"/>
      <protection hidden="1"/>
    </xf>
    <xf numFmtId="187" fontId="178" fillId="56" borderId="0" applyNumberFormat="0" applyBorder="0" applyAlignment="0" applyProtection="0"/>
    <xf numFmtId="187" fontId="178" fillId="56" borderId="0" applyNumberFormat="0" applyBorder="0" applyAlignment="0" applyProtection="0"/>
    <xf numFmtId="187" fontId="178" fillId="56" borderId="0" applyNumberFormat="0" applyBorder="0" applyAlignment="0" applyProtection="0"/>
    <xf numFmtId="187" fontId="178" fillId="56" borderId="0" applyNumberFormat="0" applyBorder="0" applyAlignment="0" applyProtection="0"/>
    <xf numFmtId="187" fontId="178" fillId="56" borderId="0" applyNumberFormat="0" applyBorder="0" applyAlignment="0" applyProtection="0"/>
    <xf numFmtId="187" fontId="76" fillId="56" borderId="0" applyNumberFormat="0" applyBorder="0" applyAlignment="0" applyProtection="0"/>
    <xf numFmtId="187" fontId="178" fillId="56" borderId="0" applyNumberFormat="0" applyBorder="0" applyAlignment="0" applyProtection="0"/>
    <xf numFmtId="187" fontId="178" fillId="56" borderId="0" applyNumberFormat="0" applyBorder="0" applyAlignment="0" applyProtection="0"/>
    <xf numFmtId="187" fontId="178" fillId="56" borderId="0" applyNumberFormat="0" applyBorder="0" applyAlignment="0" applyProtection="0"/>
    <xf numFmtId="187" fontId="178" fillId="56" borderId="0" applyNumberFormat="0" applyBorder="0" applyAlignment="0" applyProtection="0"/>
    <xf numFmtId="187" fontId="178" fillId="56" borderId="0" applyNumberFormat="0" applyBorder="0" applyAlignment="0" applyProtection="0"/>
    <xf numFmtId="187" fontId="76" fillId="56" borderId="0" applyNumberFormat="0" applyBorder="0" applyAlignment="0" applyProtection="0"/>
    <xf numFmtId="37" fontId="147" fillId="0" borderId="0"/>
    <xf numFmtId="166" fontId="4" fillId="0" borderId="0" applyFont="0" applyFill="0" applyBorder="0" applyAlignment="0" applyProtection="0"/>
    <xf numFmtId="187" fontId="66" fillId="0" borderId="0"/>
    <xf numFmtId="187" fontId="110" fillId="0" borderId="0"/>
    <xf numFmtId="187" fontId="110" fillId="0" borderId="0"/>
    <xf numFmtId="187" fontId="110" fillId="0" borderId="0"/>
    <xf numFmtId="187" fontId="110" fillId="0" borderId="0"/>
    <xf numFmtId="187" fontId="110" fillId="0" borderId="0"/>
    <xf numFmtId="187" fontId="110" fillId="0" borderId="0"/>
    <xf numFmtId="187" fontId="110" fillId="0" borderId="0"/>
    <xf numFmtId="187" fontId="110"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4" fillId="0" borderId="29" applyFont="0" applyFill="0" applyBorder="0" applyAlignment="0" applyProtection="0"/>
    <xf numFmtId="38" fontId="74" fillId="0" borderId="29" applyFont="0" applyFill="0" applyBorder="0" applyAlignment="0" applyProtection="0"/>
    <xf numFmtId="248" fontId="4" fillId="0" borderId="0" applyFont="0" applyFill="0" applyBorder="0" applyAlignment="0"/>
    <xf numFmtId="40" fontId="74" fillId="0" borderId="0" applyFont="0" applyFill="0" applyBorder="0" applyAlignment="0"/>
    <xf numFmtId="286" fontId="74" fillId="0" borderId="0" applyFont="0" applyFill="0" applyBorder="0" applyAlignment="0"/>
    <xf numFmtId="187" fontId="12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64" fillId="0" borderId="0"/>
    <xf numFmtId="187" fontId="179"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79"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6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0" fillId="0" borderId="0"/>
    <xf numFmtId="187" fontId="179"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12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12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1"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4" fillId="0" borderId="0"/>
    <xf numFmtId="187" fontId="5" fillId="0" borderId="0"/>
    <xf numFmtId="187" fontId="5" fillId="0" borderId="0"/>
    <xf numFmtId="187" fontId="5" fillId="0" borderId="0"/>
    <xf numFmtId="187" fontId="4"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2" fillId="0" borderId="0" applyNumberFormat="0" applyFill="0" applyBorder="0" applyAlignment="0" applyProtection="0"/>
    <xf numFmtId="187" fontId="6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3" fillId="0" borderId="0"/>
    <xf numFmtId="187" fontId="5" fillId="0" borderId="0"/>
    <xf numFmtId="187" fontId="64"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187" fontId="64" fillId="0" borderId="0"/>
    <xf numFmtId="187" fontId="6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4" fillId="0" borderId="0"/>
    <xf numFmtId="248" fontId="116" fillId="0" borderId="0" applyNumberFormat="0" applyFill="0" applyBorder="0" applyAlignment="0" applyProtection="0"/>
    <xf numFmtId="300" fontId="74" fillId="0" borderId="0" applyFont="0" applyFill="0" applyBorder="0" applyAlignment="0" applyProtection="0"/>
    <xf numFmtId="40" fontId="116" fillId="0" borderId="0">
      <alignment horizontal="left"/>
    </xf>
    <xf numFmtId="187" fontId="67" fillId="0" borderId="0"/>
    <xf numFmtId="187" fontId="4" fillId="0" borderId="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4" fillId="57" borderId="16" applyNumberFormat="0" applyFont="0" applyAlignment="0" applyProtection="0"/>
    <xf numFmtId="187" fontId="5" fillId="10" borderId="8" applyNumberFormat="0" applyFont="0" applyAlignment="0" applyProtection="0"/>
    <xf numFmtId="187" fontId="4" fillId="57" borderId="16" applyNumberFormat="0" applyFont="0" applyAlignment="0" applyProtection="0"/>
    <xf numFmtId="187" fontId="5" fillId="10" borderId="8"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64" fillId="10" borderId="8" applyNumberFormat="0" applyFont="0" applyAlignment="0" applyProtection="0"/>
    <xf numFmtId="187" fontId="64" fillId="57" borderId="16"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5" fillId="10" borderId="8" applyNumberFormat="0" applyFont="0" applyAlignment="0" applyProtection="0"/>
    <xf numFmtId="187" fontId="4" fillId="57" borderId="16" applyNumberFormat="0" applyFont="0" applyAlignment="0" applyProtection="0"/>
    <xf numFmtId="187" fontId="5" fillId="10" borderId="8"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64"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5" fillId="10" borderId="8"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301" fontId="74" fillId="0" borderId="0" applyFont="0" applyFill="0" applyBorder="0" applyAlignment="0" applyProtection="0"/>
    <xf numFmtId="248" fontId="115"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5" fillId="0" borderId="0"/>
    <xf numFmtId="248" fontId="115" fillId="0" borderId="0"/>
    <xf numFmtId="248" fontId="115" fillId="0" borderId="0"/>
    <xf numFmtId="248" fontId="115" fillId="0" borderId="0"/>
    <xf numFmtId="305" fontId="74" fillId="0" borderId="0" applyFont="0" applyFill="0" applyBorder="0" applyAlignment="0" applyProtection="0"/>
    <xf numFmtId="187" fontId="134" fillId="0" borderId="0"/>
    <xf numFmtId="187" fontId="183" fillId="0" borderId="45"/>
    <xf numFmtId="187" fontId="79" fillId="0" borderId="0"/>
    <xf numFmtId="187" fontId="78" fillId="51" borderId="17" applyNumberFormat="0" applyAlignment="0" applyProtection="0"/>
    <xf numFmtId="187" fontId="78" fillId="51" borderId="17" applyNumberFormat="0" applyAlignment="0" applyProtection="0"/>
    <xf numFmtId="187" fontId="78" fillId="51" borderId="17" applyNumberFormat="0" applyAlignment="0" applyProtection="0"/>
    <xf numFmtId="187" fontId="78" fillId="51" borderId="17" applyNumberFormat="0" applyAlignment="0" applyProtection="0"/>
    <xf numFmtId="187" fontId="78" fillId="51" borderId="17" applyNumberFormat="0" applyAlignment="0" applyProtection="0"/>
    <xf numFmtId="40" fontId="184" fillId="36" borderId="0">
      <alignment horizontal="right"/>
    </xf>
    <xf numFmtId="187" fontId="185" fillId="36" borderId="0">
      <alignment horizontal="right"/>
    </xf>
    <xf numFmtId="187" fontId="186" fillId="36" borderId="25"/>
    <xf numFmtId="187" fontId="186" fillId="0" borderId="0" applyBorder="0">
      <alignment horizontal="centerContinuous"/>
    </xf>
    <xf numFmtId="187" fontId="187" fillId="0" borderId="0" applyBorder="0">
      <alignment horizontal="centerContinuous"/>
    </xf>
    <xf numFmtId="1" fontId="188" fillId="0" borderId="0" applyProtection="0">
      <alignment horizontal="right" vertical="center"/>
    </xf>
    <xf numFmtId="306" fontId="189" fillId="0" borderId="0"/>
    <xf numFmtId="187" fontId="74" fillId="0" borderId="0"/>
    <xf numFmtId="307" fontId="4" fillId="0" borderId="0" applyFont="0" applyFill="0" applyBorder="0" applyAlignment="0"/>
    <xf numFmtId="308" fontId="74"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3"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4"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0" fillId="0" borderId="0">
      <protection locked="0"/>
    </xf>
    <xf numFmtId="187" fontId="4" fillId="0" borderId="0">
      <protection locked="0"/>
    </xf>
    <xf numFmtId="187" fontId="112" fillId="0" borderId="0">
      <protection locked="0"/>
    </xf>
    <xf numFmtId="187" fontId="191" fillId="0" borderId="46"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77" fillId="0" borderId="0" applyFont="0" applyFill="0" applyBorder="0" applyAlignment="0" applyProtection="0"/>
    <xf numFmtId="9" fontId="4" fillId="0" borderId="0" applyNumberFormat="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4" fillId="0" borderId="0" applyFont="0" applyFill="0" applyBorder="0" applyAlignment="0" applyProtection="0"/>
    <xf numFmtId="9" fontId="4" fillId="0" borderId="0" applyFill="0" applyBorder="0" applyAlignment="0" applyProtection="0"/>
    <xf numFmtId="9" fontId="6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3" fillId="0" borderId="0">
      <protection locked="0"/>
    </xf>
    <xf numFmtId="187" fontId="79" fillId="0" borderId="0" applyNumberFormat="0" applyFont="0" applyFill="0" applyBorder="0" applyAlignment="0" applyProtection="0">
      <alignment horizontal="left"/>
    </xf>
    <xf numFmtId="15" fontId="79" fillId="0" borderId="0" applyFont="0" applyFill="0" applyBorder="0" applyAlignment="0" applyProtection="0"/>
    <xf numFmtId="4" fontId="79" fillId="0" borderId="0" applyFont="0" applyFill="0" applyBorder="0" applyAlignment="0" applyProtection="0"/>
    <xf numFmtId="187" fontId="193" fillId="0" borderId="32">
      <alignment horizontal="center"/>
    </xf>
    <xf numFmtId="3" fontId="79" fillId="0" borderId="0" applyFont="0" applyFill="0" applyBorder="0" applyAlignment="0" applyProtection="0"/>
    <xf numFmtId="187" fontId="79" fillId="63" borderId="0" applyNumberFormat="0" applyFont="0" applyBorder="0" applyAlignment="0" applyProtection="0"/>
    <xf numFmtId="3" fontId="4" fillId="0" borderId="0" applyFont="0" applyFill="0" applyBorder="0" applyAlignment="0" applyProtection="0"/>
    <xf numFmtId="187" fontId="194" fillId="0" borderId="0" applyNumberFormat="0" applyFill="0" applyBorder="0" applyAlignment="0" applyProtection="0"/>
    <xf numFmtId="248" fontId="195" fillId="0" borderId="0" applyNumberFormat="0" applyFill="0" applyBorder="0" applyAlignment="0" applyProtection="0">
      <alignment horizontal="left"/>
    </xf>
    <xf numFmtId="187" fontId="4" fillId="0" borderId="33" applyNumberFormat="0" applyFill="0" applyBorder="0" applyAlignment="0" applyProtection="0">
      <protection hidden="1"/>
    </xf>
    <xf numFmtId="187" fontId="4" fillId="0" borderId="33" applyNumberFormat="0" applyFill="0" applyBorder="0" applyAlignment="0" applyProtection="0">
      <protection hidden="1"/>
    </xf>
    <xf numFmtId="38" fontId="128" fillId="0" borderId="0"/>
    <xf numFmtId="187" fontId="74" fillId="0" borderId="0">
      <alignment horizontal="right"/>
    </xf>
    <xf numFmtId="187" fontId="78"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78" fillId="62" borderId="17" applyNumberFormat="0" applyAlignment="0" applyProtection="0"/>
    <xf numFmtId="187" fontId="78"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78" fillId="51" borderId="17" applyNumberFormat="0" applyAlignment="0" applyProtection="0"/>
    <xf numFmtId="187" fontId="78" fillId="51" borderId="17" applyNumberFormat="0" applyAlignment="0" applyProtection="0"/>
    <xf numFmtId="187" fontId="4" fillId="0" borderId="47">
      <alignment vertical="center"/>
    </xf>
    <xf numFmtId="4" fontId="77" fillId="69" borderId="48" applyNumberFormat="0" applyProtection="0">
      <alignment horizontal="left" vertical="center"/>
    </xf>
    <xf numFmtId="187" fontId="197" fillId="64" borderId="29">
      <alignment horizontal="center" vertical="center" wrapText="1"/>
      <protection hidden="1"/>
    </xf>
    <xf numFmtId="187" fontId="197" fillId="64" borderId="29">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197" fontId="179"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197" fontId="179" fillId="0" borderId="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174" fontId="179" fillId="0" borderId="0" applyFill="0" applyBorder="0" applyAlignment="0" applyProtection="0"/>
    <xf numFmtId="43" fontId="4" fillId="0" borderId="0" applyFont="0" applyFill="0" applyBorder="0" applyAlignment="0" applyProtection="0"/>
    <xf numFmtId="195" fontId="64" fillId="0" borderId="0" applyFont="0" applyFill="0" applyBorder="0" applyAlignment="0" applyProtection="0"/>
    <xf numFmtId="195" fontId="64"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4" fillId="0" borderId="0" applyFont="0" applyFill="0" applyBorder="0" applyAlignment="0" applyProtection="0"/>
    <xf numFmtId="195" fontId="64"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4" fillId="0" borderId="0" applyFont="0" applyFill="0" applyBorder="0" applyAlignment="0" applyProtection="0"/>
    <xf numFmtId="195" fontId="64"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4"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4" fillId="0" borderId="0" applyFont="0" applyFill="0" applyBorder="0" applyAlignment="0" applyProtection="0"/>
    <xf numFmtId="197" fontId="179"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79" fillId="0" borderId="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74" fontId="64" fillId="0" borderId="0" applyFont="0" applyFill="0" applyBorder="0" applyAlignment="0" applyProtection="0"/>
    <xf numFmtId="174"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174" fontId="64"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4" fillId="0" borderId="0" applyFont="0" applyFill="0" applyBorder="0" applyAlignment="0" applyProtection="0"/>
    <xf numFmtId="184" fontId="64" fillId="0" borderId="0" applyFont="0" applyFill="0" applyBorder="0" applyAlignment="0" applyProtection="0"/>
    <xf numFmtId="184" fontId="64"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4" fillId="0" borderId="0" applyFont="0" applyFill="0" applyBorder="0" applyAlignment="0" applyProtection="0"/>
    <xf numFmtId="184" fontId="64"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4" fillId="0" borderId="0" applyFont="0" applyFill="0" applyBorder="0" applyAlignment="0" applyProtection="0"/>
    <xf numFmtId="184" fontId="64"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4"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174" fontId="64"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4" fillId="0" borderId="0" applyFont="0" applyFill="0" applyBorder="0" applyAlignment="0" applyProtection="0"/>
    <xf numFmtId="174" fontId="64"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4" fillId="0" borderId="0" applyFont="0" applyFill="0" applyBorder="0" applyAlignment="0" applyProtection="0"/>
    <xf numFmtId="174" fontId="64"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4" fillId="0" borderId="0" applyFont="0" applyFill="0" applyBorder="0" applyAlignment="0" applyProtection="0"/>
    <xf numFmtId="197" fontId="64"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79" fillId="0" borderId="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187" fontId="179" fillId="0" borderId="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187"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187" fontId="179" fillId="0" borderId="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187"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79" fillId="0" borderId="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187"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4" fillId="70" borderId="49">
      <alignment horizontal="left" wrapText="1"/>
    </xf>
    <xf numFmtId="187" fontId="201" fillId="70" borderId="50">
      <alignment vertical="center"/>
    </xf>
    <xf numFmtId="311" fontId="202" fillId="70" borderId="51">
      <alignment horizontal="left" vertical="center"/>
    </xf>
    <xf numFmtId="194" fontId="203" fillId="0" borderId="0" applyFill="0" applyBorder="0" applyAlignment="0" applyProtection="0"/>
    <xf numFmtId="187" fontId="204" fillId="0" borderId="0"/>
    <xf numFmtId="187" fontId="127" fillId="0" borderId="0"/>
    <xf numFmtId="187" fontId="4" fillId="0" borderId="0"/>
    <xf numFmtId="248" fontId="74" fillId="71" borderId="0" applyNumberFormat="0" applyFont="0" applyBorder="0" applyAlignment="0">
      <protection hidden="1"/>
    </xf>
    <xf numFmtId="187" fontId="108" fillId="0" borderId="0"/>
    <xf numFmtId="187" fontId="111" fillId="0" borderId="0" applyFill="0" applyBorder="0" applyProtection="0">
      <alignment horizontal="center" vertical="center"/>
    </xf>
    <xf numFmtId="187" fontId="205" fillId="0" borderId="0" applyBorder="0" applyProtection="0">
      <alignment vertical="center"/>
    </xf>
    <xf numFmtId="270" fontId="205" fillId="0" borderId="11" applyBorder="0" applyProtection="0">
      <alignment horizontal="right" vertical="center"/>
    </xf>
    <xf numFmtId="270" fontId="205" fillId="0" borderId="11" applyBorder="0" applyProtection="0">
      <alignment horizontal="right" vertical="center"/>
    </xf>
    <xf numFmtId="187" fontId="206" fillId="72" borderId="0" applyBorder="0" applyProtection="0">
      <alignment horizontal="centerContinuous" vertical="center"/>
    </xf>
    <xf numFmtId="187" fontId="206" fillId="73" borderId="11" applyBorder="0" applyProtection="0">
      <alignment horizontal="centerContinuous" vertical="center"/>
    </xf>
    <xf numFmtId="187" fontId="206" fillId="73" borderId="11" applyBorder="0" applyProtection="0">
      <alignment horizontal="centerContinuous" vertical="center"/>
    </xf>
    <xf numFmtId="187" fontId="205" fillId="0" borderId="0" applyBorder="0" applyProtection="0">
      <alignment vertical="center"/>
    </xf>
    <xf numFmtId="187" fontId="4" fillId="0" borderId="0"/>
    <xf numFmtId="187" fontId="207" fillId="0" borderId="0" applyFill="0" applyBorder="0" applyProtection="0">
      <alignment horizontal="left"/>
    </xf>
    <xf numFmtId="187" fontId="161" fillId="0" borderId="22" applyFill="0" applyBorder="0" applyProtection="0">
      <alignment horizontal="left" vertical="top"/>
    </xf>
    <xf numFmtId="187" fontId="161" fillId="0" borderId="22" applyFill="0" applyBorder="0" applyProtection="0">
      <alignment horizontal="left" vertical="top"/>
    </xf>
    <xf numFmtId="187" fontId="157" fillId="0" borderId="0">
      <alignment horizontal="centerContinuous"/>
    </xf>
    <xf numFmtId="37" fontId="208" fillId="0" borderId="10" applyFill="0" applyBorder="0" applyAlignment="0">
      <alignment horizontal="left"/>
    </xf>
    <xf numFmtId="248" fontId="4" fillId="74" borderId="0" applyNumberFormat="0" applyFont="0" applyBorder="0" applyAlignment="0" applyProtection="0"/>
    <xf numFmtId="187" fontId="4" fillId="0" borderId="0"/>
    <xf numFmtId="187" fontId="4" fillId="0" borderId="0"/>
    <xf numFmtId="187" fontId="98" fillId="0" borderId="0" applyNumberFormat="0" applyFill="0" applyBorder="0" applyAlignment="0" applyProtection="0"/>
    <xf numFmtId="187" fontId="98" fillId="0" borderId="0" applyNumberFormat="0" applyFill="0" applyBorder="0" applyAlignment="0" applyProtection="0"/>
    <xf numFmtId="187" fontId="209" fillId="0" borderId="0" applyNumberFormat="0" applyFill="0" applyBorder="0" applyAlignment="0" applyProtection="0"/>
    <xf numFmtId="187" fontId="209" fillId="0" borderId="0" applyNumberFormat="0" applyFill="0" applyBorder="0" applyAlignment="0" applyProtection="0"/>
    <xf numFmtId="187" fontId="209" fillId="0" borderId="0" applyNumberFormat="0" applyFill="0" applyBorder="0" applyAlignment="0" applyProtection="0"/>
    <xf numFmtId="187" fontId="209" fillId="0" borderId="0" applyNumberFormat="0" applyFill="0" applyBorder="0" applyAlignment="0" applyProtection="0"/>
    <xf numFmtId="187" fontId="98" fillId="0" borderId="0" applyNumberFormat="0" applyFill="0" applyBorder="0" applyAlignment="0" applyProtection="0"/>
    <xf numFmtId="187" fontId="209" fillId="0" borderId="0" applyNumberFormat="0" applyFill="0" applyBorder="0" applyAlignment="0" applyProtection="0"/>
    <xf numFmtId="187" fontId="209" fillId="0" borderId="0" applyNumberFormat="0" applyFill="0" applyBorder="0" applyAlignment="0" applyProtection="0"/>
    <xf numFmtId="187" fontId="209" fillId="0" borderId="0" applyNumberFormat="0" applyFill="0" applyBorder="0" applyAlignment="0" applyProtection="0"/>
    <xf numFmtId="187" fontId="209" fillId="0" borderId="0" applyNumberFormat="0" applyFill="0" applyBorder="0" applyAlignment="0" applyProtection="0"/>
    <xf numFmtId="187" fontId="209" fillId="0" borderId="0" applyNumberFormat="0" applyFill="0" applyBorder="0" applyAlignment="0" applyProtection="0"/>
    <xf numFmtId="187" fontId="81"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81"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187" fontId="210" fillId="0" borderId="0" applyNumberFormat="0" applyFill="0" applyBorder="0" applyAlignment="0" applyProtection="0"/>
    <xf numFmtId="312" fontId="208" fillId="0" borderId="0" applyFill="0" applyBorder="0" applyAlignment="0" applyProtection="0">
      <alignment horizontal="right"/>
    </xf>
    <xf numFmtId="313" fontId="74" fillId="0" borderId="0">
      <alignment horizontal="center"/>
    </xf>
    <xf numFmtId="187" fontId="67" fillId="0" borderId="0" applyNumberFormat="0" applyFill="0" applyBorder="0" applyAlignment="0" applyProtection="0"/>
    <xf numFmtId="187" fontId="127" fillId="0" borderId="0" applyNumberFormat="0" applyFill="0" applyBorder="0" applyAlignment="0" applyProtection="0"/>
    <xf numFmtId="187" fontId="79" fillId="0" borderId="0" applyBorder="0"/>
    <xf numFmtId="187" fontId="83" fillId="0" borderId="0" applyNumberFormat="0" applyFill="0" applyBorder="0" applyAlignment="0" applyProtection="0"/>
    <xf numFmtId="187" fontId="84" fillId="0" borderId="18" applyNumberFormat="0" applyFill="0" applyAlignment="0" applyProtection="0"/>
    <xf numFmtId="187" fontId="84" fillId="0" borderId="18" applyNumberFormat="0" applyFill="0" applyAlignment="0" applyProtection="0"/>
    <xf numFmtId="187" fontId="211" fillId="0" borderId="18" applyNumberFormat="0" applyFill="0" applyAlignment="0" applyProtection="0"/>
    <xf numFmtId="187" fontId="211" fillId="0" borderId="18" applyNumberFormat="0" applyFill="0" applyAlignment="0" applyProtection="0"/>
    <xf numFmtId="187" fontId="211" fillId="0" borderId="18" applyNumberFormat="0" applyFill="0" applyAlignment="0" applyProtection="0"/>
    <xf numFmtId="187" fontId="211" fillId="0" borderId="18" applyNumberFormat="0" applyFill="0" applyAlignment="0" applyProtection="0"/>
    <xf numFmtId="187" fontId="84" fillId="0" borderId="18" applyNumberFormat="0" applyFill="0" applyAlignment="0" applyProtection="0"/>
    <xf numFmtId="187" fontId="211" fillId="0" borderId="18" applyNumberFormat="0" applyFill="0" applyAlignment="0" applyProtection="0"/>
    <xf numFmtId="187" fontId="211" fillId="0" borderId="18" applyNumberFormat="0" applyFill="0" applyAlignment="0" applyProtection="0"/>
    <xf numFmtId="187" fontId="211" fillId="0" borderId="18" applyNumberFormat="0" applyFill="0" applyAlignment="0" applyProtection="0"/>
    <xf numFmtId="187" fontId="211" fillId="0" borderId="18" applyNumberFormat="0" applyFill="0" applyAlignment="0" applyProtection="0"/>
    <xf numFmtId="187" fontId="211" fillId="0" borderId="18" applyNumberFormat="0" applyFill="0" applyAlignment="0" applyProtection="0"/>
    <xf numFmtId="187" fontId="85"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85"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212" fillId="0" borderId="19" applyNumberFormat="0" applyFill="0" applyAlignment="0" applyProtection="0"/>
    <xf numFmtId="187" fontId="86"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86"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20" applyNumberFormat="0" applyFill="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6"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7" fontId="83" fillId="0" borderId="0" applyNumberFormat="0" applyFill="0" applyBorder="0" applyAlignment="0" applyProtection="0"/>
    <xf numFmtId="183" fontId="87" fillId="0" borderId="29">
      <protection locked="0"/>
    </xf>
    <xf numFmtId="187" fontId="4" fillId="51" borderId="33"/>
    <xf numFmtId="187" fontId="4" fillId="51" borderId="33"/>
    <xf numFmtId="187" fontId="88" fillId="0" borderId="52"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88" fillId="0" borderId="21" applyNumberFormat="0" applyFill="0" applyAlignment="0" applyProtection="0"/>
    <xf numFmtId="187" fontId="88"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187" fontId="214" fillId="0" borderId="21"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5" fillId="0" borderId="0">
      <alignment horizontal="left"/>
      <protection locked="0"/>
    </xf>
    <xf numFmtId="178" fontId="215" fillId="0" borderId="0">
      <alignment horizontal="left"/>
      <protection locked="0"/>
    </xf>
    <xf numFmtId="178" fontId="215" fillId="0" borderId="0">
      <alignment horizontal="left"/>
      <protection locked="0"/>
    </xf>
    <xf numFmtId="178" fontId="215" fillId="0" borderId="0">
      <alignment horizontal="left"/>
      <protection locked="0"/>
    </xf>
    <xf numFmtId="187" fontId="4" fillId="0" borderId="0">
      <alignment horizontal="fill"/>
    </xf>
    <xf numFmtId="37" fontId="74" fillId="59" borderId="0" applyNumberFormat="0" applyBorder="0" applyAlignment="0" applyProtection="0"/>
    <xf numFmtId="37" fontId="74" fillId="0" borderId="0"/>
    <xf numFmtId="37" fontId="74" fillId="59" borderId="0" applyNumberFormat="0" applyBorder="0" applyAlignment="0" applyProtection="0"/>
    <xf numFmtId="3" fontId="148" fillId="0" borderId="43" applyProtection="0"/>
    <xf numFmtId="314" fontId="67" fillId="0" borderId="0" applyFont="0" applyFill="0" applyBorder="0" applyAlignment="0" applyProtection="0"/>
    <xf numFmtId="315" fontId="4" fillId="0" borderId="0" applyFont="0" applyFill="0" applyBorder="0" applyAlignment="0" applyProtection="0"/>
    <xf numFmtId="314" fontId="67" fillId="0" borderId="0" applyFont="0" applyFill="0" applyBorder="0" applyAlignment="0" applyProtection="0"/>
    <xf numFmtId="187" fontId="95" fillId="58" borderId="23"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0" fillId="0" borderId="0" applyFont="0" applyFill="0" applyBorder="0" applyAlignment="0" applyProtection="0"/>
    <xf numFmtId="251" fontId="150" fillId="0" borderId="0" applyFont="0" applyFill="0" applyBorder="0" applyAlignment="0" applyProtection="0"/>
    <xf numFmtId="248" fontId="216" fillId="0" borderId="0" applyNumberFormat="0" applyFill="0" applyBorder="0" applyAlignment="0" applyProtection="0"/>
    <xf numFmtId="186" fontId="4" fillId="0" borderId="0"/>
    <xf numFmtId="314" fontId="115" fillId="0" borderId="0"/>
    <xf numFmtId="314" fontId="115" fillId="0" borderId="0"/>
    <xf numFmtId="314" fontId="115" fillId="0" borderId="0"/>
    <xf numFmtId="314" fontId="115" fillId="0" borderId="0"/>
    <xf numFmtId="314" fontId="115"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5"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5" fillId="0" borderId="0"/>
    <xf numFmtId="314" fontId="115"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5"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5" fillId="0" borderId="0"/>
    <xf numFmtId="314" fontId="115"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17" fillId="0" borderId="11" applyBorder="0" applyProtection="0">
      <alignment horizontal="right"/>
    </xf>
    <xf numFmtId="316" fontId="217" fillId="0" borderId="11" applyBorder="0" applyProtection="0">
      <alignment horizontal="right"/>
    </xf>
    <xf numFmtId="1" fontId="218" fillId="0" borderId="33">
      <alignment horizontal="center"/>
    </xf>
    <xf numFmtId="1" fontId="218" fillId="0" borderId="33">
      <alignment horizontal="center"/>
    </xf>
    <xf numFmtId="268"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4" fillId="0" borderId="0"/>
    <xf numFmtId="0" fontId="64" fillId="37"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9" borderId="0" applyNumberFormat="0" applyBorder="0" applyAlignment="0" applyProtection="0"/>
    <xf numFmtId="0" fontId="64" fillId="40" borderId="0" applyNumberFormat="0" applyBorder="0" applyAlignment="0" applyProtection="0"/>
    <xf numFmtId="0" fontId="64" fillId="40" borderId="0" applyNumberFormat="0" applyBorder="0" applyAlignment="0" applyProtection="0"/>
    <xf numFmtId="0" fontId="64" fillId="41" borderId="0" applyNumberFormat="0" applyBorder="0" applyAlignment="0" applyProtection="0"/>
    <xf numFmtId="0" fontId="64" fillId="41" borderId="0" applyNumberFormat="0" applyBorder="0" applyAlignment="0" applyProtection="0"/>
    <xf numFmtId="0" fontId="64" fillId="42"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43" borderId="0" applyNumberFormat="0" applyBorder="0" applyAlignment="0" applyProtection="0"/>
    <xf numFmtId="0" fontId="64" fillId="44" borderId="0" applyNumberFormat="0" applyBorder="0" applyAlignment="0" applyProtection="0"/>
    <xf numFmtId="0" fontId="64" fillId="44" borderId="0" applyNumberFormat="0" applyBorder="0" applyAlignment="0" applyProtection="0"/>
    <xf numFmtId="0" fontId="64" fillId="45" borderId="0" applyNumberFormat="0" applyBorder="0" applyAlignment="0" applyProtection="0"/>
    <xf numFmtId="0" fontId="64" fillId="45" borderId="0" applyNumberFormat="0" applyBorder="0" applyAlignment="0" applyProtection="0"/>
    <xf numFmtId="0" fontId="64" fillId="40" borderId="0" applyNumberFormat="0" applyBorder="0" applyAlignment="0" applyProtection="0"/>
    <xf numFmtId="0" fontId="64" fillId="40" borderId="0" applyNumberFormat="0" applyBorder="0" applyAlignment="0" applyProtection="0"/>
    <xf numFmtId="0" fontId="64" fillId="43" borderId="0" applyNumberFormat="0" applyBorder="0" applyAlignment="0" applyProtection="0"/>
    <xf numFmtId="0" fontId="64" fillId="43" borderId="0" applyNumberFormat="0" applyBorder="0" applyAlignment="0" applyProtection="0"/>
    <xf numFmtId="0" fontId="64" fillId="46" borderId="0" applyNumberFormat="0" applyBorder="0" applyAlignment="0" applyProtection="0"/>
    <xf numFmtId="0" fontId="64" fillId="46" borderId="0" applyNumberFormat="0" applyBorder="0" applyAlignment="0" applyProtection="0"/>
    <xf numFmtId="0" fontId="65" fillId="47"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50" borderId="0" applyNumberFormat="0" applyBorder="0" applyAlignment="0" applyProtection="0"/>
    <xf numFmtId="0" fontId="94" fillId="39" borderId="0" applyNumberFormat="0" applyBorder="0" applyAlignment="0" applyProtection="0"/>
    <xf numFmtId="0" fontId="72" fillId="51" borderId="15" applyNumberFormat="0" applyAlignment="0" applyProtection="0"/>
    <xf numFmtId="0" fontId="95" fillId="58" borderId="23" applyNumberFormat="0" applyAlignment="0" applyProtection="0"/>
    <xf numFmtId="0" fontId="96" fillId="0" borderId="24" applyNumberFormat="0" applyFill="0" applyAlignment="0" applyProtection="0"/>
    <xf numFmtId="0" fontId="65" fillId="52" borderId="0" applyNumberFormat="0" applyBorder="0" applyAlignment="0" applyProtection="0"/>
    <xf numFmtId="0" fontId="65" fillId="53" borderId="0" applyNumberFormat="0" applyBorder="0" applyAlignment="0" applyProtection="0"/>
    <xf numFmtId="0" fontId="65" fillId="54"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55" borderId="0" applyNumberFormat="0" applyBorder="0" applyAlignment="0" applyProtection="0"/>
    <xf numFmtId="0" fontId="97" fillId="42" borderId="15" applyNumberFormat="0" applyAlignment="0" applyProtection="0"/>
    <xf numFmtId="0" fontId="75" fillId="38" borderId="0" applyNumberFormat="0" applyBorder="0" applyAlignment="0" applyProtection="0"/>
    <xf numFmtId="184" fontId="64" fillId="0" borderId="0" applyFont="0" applyFill="0" applyBorder="0" applyAlignment="0" applyProtection="0"/>
    <xf numFmtId="0" fontId="76" fillId="56" borderId="0" applyNumberFormat="0" applyBorder="0" applyAlignment="0" applyProtection="0"/>
    <xf numFmtId="0" fontId="64" fillId="57" borderId="16" applyNumberFormat="0" applyFont="0" applyAlignment="0" applyProtection="0"/>
    <xf numFmtId="0" fontId="64" fillId="57" borderId="16" applyNumberFormat="0" applyFont="0" applyAlignment="0" applyProtection="0"/>
    <xf numFmtId="0" fontId="78" fillId="51" borderId="17" applyNumberFormat="0" applyAlignment="0" applyProtection="0"/>
    <xf numFmtId="0" fontId="98" fillId="0" borderId="0" applyNumberFormat="0" applyFill="0" applyBorder="0" applyAlignment="0" applyProtection="0"/>
    <xf numFmtId="0" fontId="81" fillId="0" borderId="0" applyNumberFormat="0" applyFill="0" applyBorder="0" applyAlignment="0" applyProtection="0"/>
    <xf numFmtId="0" fontId="83" fillId="0" borderId="0" applyNumberFormat="0" applyFill="0" applyBorder="0" applyAlignment="0" applyProtection="0"/>
    <xf numFmtId="0" fontId="84" fillId="0" borderId="18" applyNumberFormat="0" applyFill="0" applyAlignment="0" applyProtection="0"/>
    <xf numFmtId="0" fontId="85" fillId="0" borderId="19" applyNumberFormat="0" applyFill="0" applyAlignment="0" applyProtection="0"/>
    <xf numFmtId="0" fontId="86" fillId="0" borderId="20" applyNumberFormat="0" applyFill="0" applyAlignment="0" applyProtection="0"/>
    <xf numFmtId="0" fontId="86" fillId="0" borderId="0" applyNumberFormat="0" applyFill="0" applyBorder="0" applyAlignment="0" applyProtection="0"/>
    <xf numFmtId="0" fontId="4" fillId="0" borderId="0">
      <alignment vertical="top"/>
    </xf>
    <xf numFmtId="43" fontId="64" fillId="0" borderId="0" applyFont="0" applyFill="0" applyBorder="0" applyAlignment="0" applyProtection="0"/>
    <xf numFmtId="43" fontId="64" fillId="0" borderId="0" applyFont="0" applyFill="0" applyBorder="0" applyAlignment="0" applyProtection="0"/>
    <xf numFmtId="187" fontId="5" fillId="0" borderId="0"/>
    <xf numFmtId="9"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18"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4" fillId="0" borderId="29">
      <alignment horizontal="right"/>
    </xf>
    <xf numFmtId="187" fontId="4" fillId="0" borderId="29">
      <alignment horizontal="right"/>
    </xf>
    <xf numFmtId="245" fontId="4" fillId="0" borderId="29">
      <alignment horizontal="left" vertical="center" wrapText="1"/>
    </xf>
    <xf numFmtId="245" fontId="4" fillId="0" borderId="29">
      <alignment horizontal="left" vertical="center" wrapText="1"/>
    </xf>
    <xf numFmtId="187" fontId="129" fillId="37" borderId="0" applyNumberFormat="0" applyBorder="0" applyAlignment="0" applyProtection="0"/>
    <xf numFmtId="187" fontId="129" fillId="38" borderId="0" applyNumberFormat="0" applyBorder="0" applyAlignment="0" applyProtection="0"/>
    <xf numFmtId="187" fontId="129" fillId="39" borderId="0" applyNumberFormat="0" applyBorder="0" applyAlignment="0" applyProtection="0"/>
    <xf numFmtId="187" fontId="129" fillId="40" borderId="0" applyNumberFormat="0" applyBorder="0" applyAlignment="0" applyProtection="0"/>
    <xf numFmtId="187" fontId="129" fillId="41" borderId="0" applyNumberFormat="0" applyBorder="0" applyAlignment="0" applyProtection="0"/>
    <xf numFmtId="187" fontId="129" fillId="42" borderId="0" applyNumberFormat="0" applyBorder="0" applyAlignment="0" applyProtection="0"/>
    <xf numFmtId="187" fontId="129" fillId="43" borderId="0" applyNumberFormat="0" applyBorder="0" applyAlignment="0" applyProtection="0"/>
    <xf numFmtId="187" fontId="129" fillId="44" borderId="0" applyNumberFormat="0" applyBorder="0" applyAlignment="0" applyProtection="0"/>
    <xf numFmtId="187" fontId="129" fillId="45" borderId="0" applyNumberFormat="0" applyBorder="0" applyAlignment="0" applyProtection="0"/>
    <xf numFmtId="187" fontId="129" fillId="40" borderId="0" applyNumberFormat="0" applyBorder="0" applyAlignment="0" applyProtection="0"/>
    <xf numFmtId="187" fontId="129" fillId="43" borderId="0" applyNumberFormat="0" applyBorder="0" applyAlignment="0" applyProtection="0"/>
    <xf numFmtId="187" fontId="129" fillId="46" borderId="0" applyNumberFormat="0" applyBorder="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72" fillId="62"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43" fontId="64" fillId="0" borderId="0" applyFont="0" applyFill="0" applyBorder="0" applyAlignment="0" applyProtection="0"/>
    <xf numFmtId="14" fontId="116" fillId="59" borderId="28" applyFill="0" applyBorder="0">
      <alignment horizontal="right"/>
    </xf>
    <xf numFmtId="14" fontId="116" fillId="59" borderId="28" applyFill="0" applyBorder="0">
      <alignment horizontal="right"/>
    </xf>
    <xf numFmtId="187" fontId="149" fillId="65" borderId="40" applyNumberFormat="0" applyBorder="0" applyAlignment="0">
      <alignment horizontal="center"/>
      <protection hidden="1"/>
    </xf>
    <xf numFmtId="6" fontId="4" fillId="0" borderId="0"/>
    <xf numFmtId="187" fontId="97"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97" fillId="68"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41" fontId="67" fillId="0" borderId="0" applyFill="0" applyBorder="0" applyAlignment="0" applyProtection="0">
      <alignment horizontal="right" vertical="top"/>
    </xf>
    <xf numFmtId="39" fontId="162" fillId="0" borderId="26" applyAlignment="0"/>
    <xf numFmtId="187" fontId="71" fillId="0" borderId="27">
      <alignment horizontal="left" vertical="center"/>
    </xf>
    <xf numFmtId="187" fontId="71" fillId="0" borderId="27">
      <alignment horizontal="left" vertical="center"/>
    </xf>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0" fontId="74" fillId="36" borderId="29" applyNumberFormat="0" applyBorder="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111" fillId="35" borderId="44" applyNumberFormat="0" applyFont="0" applyFill="0" applyBorder="0" applyAlignment="0">
      <alignment horizontal="center" vertical="center" wrapText="1"/>
    </xf>
    <xf numFmtId="187" fontId="111" fillId="35" borderId="44"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4" fillId="0" borderId="29" applyFont="0" applyFill="0" applyBorder="0" applyAlignment="0" applyProtection="0"/>
    <xf numFmtId="38" fontId="74" fillId="0" borderId="29" applyFont="0" applyFill="0" applyBorder="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183" fillId="0" borderId="45"/>
    <xf numFmtId="187" fontId="78" fillId="51" borderId="17" applyNumberFormat="0" applyAlignment="0" applyProtection="0"/>
    <xf numFmtId="187" fontId="78" fillId="51" borderId="17" applyNumberFormat="0" applyAlignment="0" applyProtection="0"/>
    <xf numFmtId="187" fontId="78" fillId="51" borderId="17" applyNumberFormat="0" applyAlignment="0" applyProtection="0"/>
    <xf numFmtId="187" fontId="78" fillId="51" borderId="17" applyNumberFormat="0" applyAlignment="0" applyProtection="0"/>
    <xf numFmtId="187" fontId="78" fillId="51" borderId="17" applyNumberFormat="0" applyAlignment="0" applyProtection="0"/>
    <xf numFmtId="187" fontId="78"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78" fillId="62"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196" fillId="51" borderId="17" applyNumberFormat="0" applyAlignment="0" applyProtection="0"/>
    <xf numFmtId="187" fontId="78" fillId="51" borderId="17" applyNumberFormat="0" applyAlignment="0" applyProtection="0"/>
    <xf numFmtId="187" fontId="78" fillId="51" borderId="17" applyNumberFormat="0" applyAlignment="0" applyProtection="0"/>
    <xf numFmtId="4" fontId="77" fillId="69" borderId="48" applyNumberFormat="0" applyProtection="0">
      <alignment horizontal="left" vertical="center"/>
    </xf>
    <xf numFmtId="187" fontId="197" fillId="64" borderId="29">
      <alignment horizontal="center" vertical="center" wrapText="1"/>
      <protection hidden="1"/>
    </xf>
    <xf numFmtId="187" fontId="197" fillId="64" borderId="29">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08" fillId="0" borderId="10" applyFill="0" applyBorder="0" applyAlignment="0">
      <alignment horizontal="left"/>
    </xf>
    <xf numFmtId="183" fontId="87" fillId="0" borderId="29">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183" fillId="0" borderId="45"/>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18"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14" fontId="116" fillId="59" borderId="28" applyFill="0" applyBorder="0">
      <alignment horizontal="right"/>
    </xf>
    <xf numFmtId="6" fontId="4" fillId="0" borderId="0"/>
    <xf numFmtId="41" fontId="67"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3" fillId="0" borderId="0"/>
    <xf numFmtId="187" fontId="4" fillId="0" borderId="0"/>
    <xf numFmtId="187" fontId="64" fillId="0" borderId="0"/>
    <xf numFmtId="187" fontId="64" fillId="0" borderId="0"/>
    <xf numFmtId="187" fontId="64" fillId="0" borderId="0"/>
    <xf numFmtId="187" fontId="64" fillId="0" borderId="0"/>
    <xf numFmtId="187" fontId="64" fillId="0" borderId="0"/>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08" fillId="0" borderId="10"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6" fontId="4" fillId="0" borderId="0"/>
    <xf numFmtId="41" fontId="67"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3" fillId="0" borderId="45"/>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183" fillId="0" borderId="45"/>
    <xf numFmtId="187" fontId="64" fillId="0" borderId="0"/>
    <xf numFmtId="187" fontId="64" fillId="0" borderId="0"/>
    <xf numFmtId="187" fontId="183" fillId="0" borderId="45"/>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 fillId="0" borderId="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183" fillId="0" borderId="45"/>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183" fillId="0" borderId="45"/>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54" fillId="0" borderId="36" applyNumberFormat="0" applyFill="0" applyAlignment="0" applyProtection="0"/>
    <xf numFmtId="187" fontId="183" fillId="0" borderId="45"/>
    <xf numFmtId="0" fontId="5" fillId="0" borderId="0"/>
    <xf numFmtId="0" fontId="5" fillId="0" borderId="0"/>
    <xf numFmtId="0" fontId="5" fillId="0" borderId="0"/>
    <xf numFmtId="0" fontId="4" fillId="0" borderId="0"/>
    <xf numFmtId="0" fontId="127" fillId="0" borderId="0"/>
    <xf numFmtId="43" fontId="127"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14" fontId="116" fillId="59" borderId="28"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19" fillId="0" borderId="0" applyFont="0" applyFill="0" applyBorder="0" applyAlignment="0" applyProtection="0"/>
    <xf numFmtId="0" fontId="160" fillId="0" borderId="0" applyNumberFormat="0" applyFill="0" applyBorder="0" applyAlignment="0" applyProtection="0">
      <alignment vertical="top"/>
      <protection locked="0"/>
    </xf>
    <xf numFmtId="176"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08" fillId="0" borderId="10"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79" fillId="0" borderId="0"/>
    <xf numFmtId="319" fontId="4" fillId="0" borderId="0" applyFont="0" applyFill="0" applyBorder="0" applyAlignment="0" applyProtection="0"/>
    <xf numFmtId="0" fontId="4" fillId="0" borderId="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0" fontId="72" fillId="51" borderId="15" applyNumberFormat="0" applyAlignment="0" applyProtection="0"/>
    <xf numFmtId="0" fontId="97" fillId="42" borderId="15" applyNumberFormat="0" applyAlignment="0" applyProtection="0"/>
    <xf numFmtId="0" fontId="64" fillId="57" borderId="16" applyNumberFormat="0" applyFont="0" applyAlignment="0" applyProtection="0"/>
    <xf numFmtId="0" fontId="64" fillId="57" borderId="16" applyNumberFormat="0" applyFont="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72" fillId="62"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43" fontId="64" fillId="0" borderId="0" applyFont="0" applyFill="0" applyBorder="0" applyAlignment="0" applyProtection="0"/>
    <xf numFmtId="6" fontId="4" fillId="0" borderId="0"/>
    <xf numFmtId="187" fontId="97"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97" fillId="68"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41" fontId="67" fillId="0" borderId="0" applyFill="0" applyBorder="0" applyAlignment="0" applyProtection="0">
      <alignment horizontal="right" vertical="top"/>
    </xf>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111" fillId="35" borderId="44" applyNumberFormat="0" applyFont="0" applyFill="0" applyBorder="0" applyAlignment="0">
      <alignment horizontal="center" vertical="center" wrapText="1"/>
    </xf>
    <xf numFmtId="187" fontId="111" fillId="35" borderId="44"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4" fontId="77" fillId="69" borderId="48" applyNumberFormat="0" applyProtection="0">
      <alignment horizontal="left" vertical="center"/>
    </xf>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6" fontId="4" fillId="0" borderId="0"/>
    <xf numFmtId="41" fontId="67"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6" fontId="4" fillId="0" borderId="0"/>
    <xf numFmtId="41" fontId="67"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14" fontId="116" fillId="59" borderId="28"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08" fillId="0" borderId="10" applyFill="0" applyBorder="0" applyAlignment="0">
      <alignment horizontal="left"/>
    </xf>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6" fontId="4" fillId="0" borderId="0"/>
    <xf numFmtId="41" fontId="67"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6" fontId="4" fillId="0" borderId="0"/>
    <xf numFmtId="41" fontId="67"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6" fontId="4" fillId="0" borderId="0"/>
    <xf numFmtId="41" fontId="67"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27"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0" fontId="72" fillId="51" borderId="15" applyNumberFormat="0" applyAlignment="0" applyProtection="0"/>
    <xf numFmtId="0" fontId="97" fillId="42" borderId="15" applyNumberFormat="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72" fillId="62"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43" fontId="64" fillId="0" borderId="0" applyFont="0" applyFill="0" applyBorder="0" applyAlignment="0" applyProtection="0"/>
    <xf numFmtId="6" fontId="4" fillId="0" borderId="0"/>
    <xf numFmtId="187" fontId="97"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97" fillId="68"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41" fontId="67" fillId="0" borderId="0" applyFill="0" applyBorder="0" applyAlignment="0" applyProtection="0">
      <alignment horizontal="right" vertical="top"/>
    </xf>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111" fillId="35" borderId="44" applyNumberFormat="0" applyFont="0" applyFill="0" applyBorder="0" applyAlignment="0">
      <alignment horizontal="center" vertical="center" wrapText="1"/>
    </xf>
    <xf numFmtId="187" fontId="111" fillId="35" borderId="44"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77" fillId="69" borderId="48" applyNumberFormat="0" applyProtection="0">
      <alignment horizontal="left" vertical="center"/>
    </xf>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6" fontId="4" fillId="0" borderId="0"/>
    <xf numFmtId="41" fontId="67"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4" fillId="0" borderId="0" applyFont="0" applyFill="0" applyBorder="0" applyAlignment="0" applyProtection="0"/>
    <xf numFmtId="6" fontId="4" fillId="0" borderId="0"/>
    <xf numFmtId="41" fontId="67"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79"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19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9"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200"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5" applyNumberFormat="0" applyFont="0" applyFill="0" applyAlignment="0" applyProtection="0"/>
    <xf numFmtId="187" fontId="4" fillId="0" borderId="35" applyNumberFormat="0" applyFont="0" applyFill="0" applyAlignment="0" applyProtection="0"/>
    <xf numFmtId="187" fontId="136" fillId="0" borderId="53" applyNumberFormat="0" applyFill="0" applyAlignment="0" applyProtection="0"/>
    <xf numFmtId="187" fontId="91" fillId="0" borderId="39" applyNumberFormat="0" applyFont="0" applyFill="0" applyAlignment="0" applyProtection="0"/>
    <xf numFmtId="187" fontId="91" fillId="0" borderId="39" applyNumberFormat="0" applyFont="0" applyFill="0" applyAlignment="0" applyProtection="0"/>
    <xf numFmtId="14" fontId="116" fillId="59" borderId="28" applyFill="0" applyBorder="0">
      <alignment horizontal="right"/>
    </xf>
    <xf numFmtId="266" fontId="4" fillId="0" borderId="53"/>
    <xf numFmtId="266" fontId="4" fillId="0" borderId="53"/>
    <xf numFmtId="187" fontId="111" fillId="35" borderId="44" applyNumberFormat="0" applyFont="0" applyFill="0" applyBorder="0" applyAlignment="0">
      <alignment horizontal="center" vertical="center" wrapText="1"/>
    </xf>
    <xf numFmtId="187" fontId="111" fillId="35" borderId="44" applyNumberFormat="0" applyFont="0" applyFill="0" applyBorder="0" applyAlignment="0">
      <alignment horizontal="center" vertical="center" wrapText="1"/>
    </xf>
    <xf numFmtId="187" fontId="64" fillId="0" borderId="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270" fontId="205" fillId="0" borderId="53" applyBorder="0" applyProtection="0">
      <alignment horizontal="right" vertical="center"/>
    </xf>
    <xf numFmtId="270" fontId="205" fillId="0" borderId="53" applyBorder="0" applyProtection="0">
      <alignment horizontal="right" vertical="center"/>
    </xf>
    <xf numFmtId="187" fontId="206" fillId="73" borderId="53" applyBorder="0" applyProtection="0">
      <alignment horizontal="centerContinuous" vertical="center"/>
    </xf>
    <xf numFmtId="187" fontId="206" fillId="73" borderId="53" applyBorder="0" applyProtection="0">
      <alignment horizontal="centerContinuous" vertical="center"/>
    </xf>
    <xf numFmtId="37" fontId="208" fillId="0" borderId="10" applyFill="0" applyBorder="0" applyAlignment="0">
      <alignment horizontal="left"/>
    </xf>
    <xf numFmtId="316" fontId="217" fillId="0" borderId="53" applyBorder="0" applyProtection="0">
      <alignment horizontal="right"/>
    </xf>
    <xf numFmtId="316" fontId="217" fillId="0" borderId="53" applyBorder="0" applyProtection="0">
      <alignment horizontal="right"/>
    </xf>
    <xf numFmtId="0" fontId="64" fillId="57" borderId="16" applyNumberFormat="0" applyFont="0" applyAlignment="0" applyProtection="0"/>
    <xf numFmtId="0" fontId="64" fillId="57" borderId="16" applyNumberFormat="0" applyFont="0" applyAlignment="0" applyProtection="0"/>
    <xf numFmtId="187" fontId="111" fillId="35" borderId="44" applyNumberFormat="0" applyFont="0" applyFill="0" applyBorder="0" applyAlignment="0">
      <alignment horizontal="center" vertical="center" wrapText="1"/>
    </xf>
    <xf numFmtId="187" fontId="111" fillId="35" borderId="44" applyNumberFormat="0" applyFont="0" applyFill="0" applyBorder="0" applyAlignment="0">
      <alignment horizontal="center" vertical="center" wrapText="1"/>
    </xf>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0" fontId="64" fillId="57" borderId="16" applyNumberFormat="0" applyFont="0" applyAlignment="0" applyProtection="0"/>
    <xf numFmtId="0" fontId="64" fillId="57" borderId="16" applyNumberFormat="0" applyFont="0" applyAlignment="0" applyProtection="0"/>
    <xf numFmtId="187" fontId="111" fillId="35" borderId="44" applyNumberFormat="0" applyFont="0" applyFill="0" applyBorder="0" applyAlignment="0">
      <alignment horizontal="center" vertical="center" wrapText="1"/>
    </xf>
    <xf numFmtId="187" fontId="111" fillId="35" borderId="44" applyNumberFormat="0" applyFont="0" applyFill="0" applyBorder="0" applyAlignment="0">
      <alignment horizontal="center" vertical="center" wrapText="1"/>
    </xf>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187" fontId="64" fillId="57" borderId="16" applyNumberFormat="0" applyFont="0" applyAlignment="0" applyProtection="0"/>
    <xf numFmtId="0" fontId="72" fillId="51" borderId="15" applyNumberFormat="0" applyAlignment="0" applyProtection="0"/>
    <xf numFmtId="0" fontId="97" fillId="42"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72"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72" fillId="62"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140" fillId="51" borderId="15" applyNumberFormat="0" applyAlignment="0" applyProtection="0"/>
    <xf numFmtId="187" fontId="97"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97" fillId="68"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152"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97" fillId="42" borderId="15" applyNumberFormat="0" applyAlignment="0" applyProtection="0"/>
    <xf numFmtId="187" fontId="111" fillId="35" borderId="44" applyNumberFormat="0" applyFont="0" applyFill="0" applyBorder="0" applyAlignment="0">
      <alignment horizontal="center" vertical="center" wrapText="1"/>
    </xf>
    <xf numFmtId="187" fontId="111" fillId="35" borderId="44"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40" borderId="0" applyNumberFormat="0" applyBorder="0" applyAlignment="0" applyProtection="0"/>
    <xf numFmtId="0" fontId="64" fillId="41"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44" borderId="0" applyNumberFormat="0" applyBorder="0" applyAlignment="0" applyProtection="0"/>
    <xf numFmtId="0" fontId="64" fillId="45" borderId="0" applyNumberFormat="0" applyBorder="0" applyAlignment="0" applyProtection="0"/>
    <xf numFmtId="0" fontId="64" fillId="40" borderId="0" applyNumberFormat="0" applyBorder="0" applyAlignment="0" applyProtection="0"/>
    <xf numFmtId="0" fontId="64" fillId="43" borderId="0" applyNumberFormat="0" applyBorder="0" applyAlignment="0" applyProtection="0"/>
    <xf numFmtId="0" fontId="64" fillId="46" borderId="0" applyNumberFormat="0" applyBorder="0" applyAlignment="0" applyProtection="0"/>
    <xf numFmtId="0" fontId="72" fillId="51" borderId="15" applyNumberFormat="0" applyAlignment="0" applyProtection="0"/>
    <xf numFmtId="0" fontId="65" fillId="52" borderId="0" applyNumberFormat="0" applyBorder="0" applyAlignment="0" applyProtection="0"/>
    <xf numFmtId="0" fontId="65" fillId="53" borderId="0" applyNumberFormat="0" applyBorder="0" applyAlignment="0" applyProtection="0"/>
    <xf numFmtId="0" fontId="65" fillId="54"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55" borderId="0" applyNumberFormat="0" applyBorder="0" applyAlignment="0" applyProtection="0"/>
    <xf numFmtId="0" fontId="78" fillId="51" borderId="17" applyNumberFormat="0" applyAlignment="0" applyProtection="0"/>
    <xf numFmtId="0" fontId="81" fillId="0" borderId="0" applyNumberFormat="0" applyFill="0" applyBorder="0" applyAlignment="0" applyProtection="0"/>
    <xf numFmtId="0" fontId="84" fillId="0" borderId="18" applyNumberFormat="0" applyFill="0" applyAlignment="0" applyProtection="0"/>
    <xf numFmtId="0" fontId="85" fillId="0" borderId="19" applyNumberFormat="0" applyFill="0" applyAlignment="0" applyProtection="0"/>
    <xf numFmtId="0" fontId="86" fillId="0" borderId="20" applyNumberFormat="0" applyFill="0" applyAlignment="0" applyProtection="0"/>
    <xf numFmtId="0" fontId="86"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56" fillId="0" borderId="0"/>
    <xf numFmtId="0" fontId="4" fillId="0" borderId="0">
      <alignment vertical="center"/>
    </xf>
    <xf numFmtId="0" fontId="35" fillId="0" borderId="53"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4" fillId="0" borderId="0" applyFont="0" applyFill="0" applyBorder="0" applyAlignment="0" applyProtection="0"/>
    <xf numFmtId="0" fontId="127" fillId="0" borderId="0"/>
    <xf numFmtId="0" fontId="65" fillId="47"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50" borderId="0" applyNumberFormat="0" applyBorder="0" applyAlignment="0" applyProtection="0"/>
    <xf numFmtId="0" fontId="94" fillId="39" borderId="0" applyNumberFormat="0" applyBorder="0" applyAlignment="0" applyProtection="0"/>
    <xf numFmtId="0" fontId="72" fillId="51" borderId="15" applyNumberFormat="0" applyAlignment="0" applyProtection="0"/>
    <xf numFmtId="0" fontId="95" fillId="58" borderId="23" applyNumberFormat="0" applyAlignment="0" applyProtection="0"/>
    <xf numFmtId="0" fontId="96" fillId="0" borderId="24" applyNumberFormat="0" applyFill="0" applyAlignment="0" applyProtection="0"/>
    <xf numFmtId="3" fontId="4" fillId="0" borderId="0" applyFill="0" applyBorder="0" applyAlignment="0" applyProtection="0"/>
    <xf numFmtId="0" fontId="109" fillId="0" borderId="0"/>
    <xf numFmtId="3" fontId="4" fillId="0" borderId="0" applyFill="0" applyBorder="0" applyAlignment="0" applyProtection="0"/>
    <xf numFmtId="0" fontId="109" fillId="0" borderId="0"/>
    <xf numFmtId="43" fontId="220" fillId="0" borderId="0" applyFont="0" applyFill="0" applyBorder="0" applyAlignment="0" applyProtection="0"/>
    <xf numFmtId="0" fontId="97" fillId="42" borderId="15" applyNumberFormat="0" applyAlignment="0" applyProtection="0"/>
    <xf numFmtId="0" fontId="75" fillId="38" borderId="0" applyNumberFormat="0" applyBorder="0" applyAlignment="0" applyProtection="0"/>
    <xf numFmtId="0" fontId="76" fillId="56" borderId="0" applyNumberFormat="0" applyBorder="0" applyAlignment="0" applyProtection="0"/>
    <xf numFmtId="0" fontId="4" fillId="57" borderId="16" applyNumberFormat="0" applyFont="0" applyAlignment="0" applyProtection="0"/>
    <xf numFmtId="0" fontId="78" fillId="51" borderId="17" applyNumberFormat="0" applyAlignment="0" applyProtection="0"/>
    <xf numFmtId="43" fontId="127" fillId="0" borderId="0" applyFont="0" applyFill="0" applyBorder="0" applyAlignment="0" applyProtection="0"/>
    <xf numFmtId="43" fontId="220" fillId="0" borderId="0" applyFont="0" applyFill="0" applyBorder="0" applyAlignment="0" applyProtection="0"/>
    <xf numFmtId="0" fontId="98" fillId="0" borderId="0" applyNumberFormat="0" applyFill="0" applyBorder="0" applyAlignment="0" applyProtection="0"/>
    <xf numFmtId="0" fontId="81" fillId="0" borderId="0" applyNumberFormat="0" applyFill="0" applyBorder="0" applyAlignment="0" applyProtection="0"/>
    <xf numFmtId="0" fontId="83" fillId="0" borderId="0" applyNumberFormat="0" applyFill="0" applyBorder="0" applyAlignment="0" applyProtection="0"/>
    <xf numFmtId="0" fontId="84" fillId="0" borderId="18" applyNumberFormat="0" applyFill="0" applyAlignment="0" applyProtection="0"/>
    <xf numFmtId="0" fontId="85" fillId="0" borderId="19" applyNumberFormat="0" applyFill="0" applyAlignment="0" applyProtection="0"/>
    <xf numFmtId="0" fontId="86" fillId="0" borderId="20" applyNumberFormat="0" applyFill="0" applyAlignment="0" applyProtection="0"/>
    <xf numFmtId="0" fontId="86" fillId="0" borderId="0" applyNumberFormat="0" applyFill="0" applyBorder="0" applyAlignment="0" applyProtection="0"/>
    <xf numFmtId="9" fontId="220" fillId="0" borderId="0" applyFont="0" applyFill="0" applyBorder="0" applyAlignment="0" applyProtection="0"/>
    <xf numFmtId="43" fontId="220" fillId="0" borderId="0" applyFont="0" applyFill="0" applyBorder="0" applyAlignment="0" applyProtection="0"/>
    <xf numFmtId="43" fontId="4" fillId="0" borderId="0" applyFont="0" applyFill="0" applyBorder="0" applyAlignment="0" applyProtection="0"/>
    <xf numFmtId="0" fontId="220" fillId="0" borderId="0"/>
    <xf numFmtId="0" fontId="220"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27" fillId="0" borderId="0"/>
    <xf numFmtId="43" fontId="127" fillId="0" borderId="0" applyFont="0" applyFill="0" applyBorder="0" applyAlignment="0" applyProtection="0"/>
    <xf numFmtId="0" fontId="4" fillId="0" borderId="0"/>
    <xf numFmtId="9" fontId="127" fillId="0" borderId="0" applyFont="0" applyFill="0" applyBorder="0" applyAlignment="0" applyProtection="0"/>
    <xf numFmtId="43" fontId="4" fillId="0" borderId="0" applyFont="0" applyFill="0" applyBorder="0" applyAlignment="0" applyProtection="0"/>
    <xf numFmtId="9" fontId="127"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4" fillId="75" borderId="0" applyNumberFormat="0" applyBorder="0" applyAlignment="0" applyProtection="0"/>
    <xf numFmtId="0" fontId="64" fillId="75" borderId="0" applyNumberFormat="0" applyBorder="0" applyAlignment="0" applyProtection="0"/>
    <xf numFmtId="0" fontId="64" fillId="76" borderId="0" applyNumberFormat="0" applyBorder="0" applyAlignment="0" applyProtection="0"/>
    <xf numFmtId="0" fontId="64" fillId="76" borderId="0" applyNumberFormat="0" applyBorder="0" applyAlignment="0" applyProtection="0"/>
    <xf numFmtId="0" fontId="64" fillId="77" borderId="0" applyNumberFormat="0" applyBorder="0" applyAlignment="0" applyProtection="0"/>
    <xf numFmtId="0" fontId="64" fillId="77" borderId="0" applyNumberFormat="0" applyBorder="0" applyAlignment="0" applyProtection="0"/>
    <xf numFmtId="0" fontId="64" fillId="78" borderId="0" applyNumberFormat="0" applyBorder="0" applyAlignment="0" applyProtection="0"/>
    <xf numFmtId="0" fontId="64" fillId="78" borderId="0" applyNumberFormat="0" applyBorder="0" applyAlignment="0" applyProtection="0"/>
    <xf numFmtId="0" fontId="64" fillId="79" borderId="0" applyNumberFormat="0" applyBorder="0" applyAlignment="0" applyProtection="0"/>
    <xf numFmtId="0" fontId="64" fillId="79" borderId="0" applyNumberFormat="0" applyBorder="0" applyAlignment="0" applyProtection="0"/>
    <xf numFmtId="0" fontId="64" fillId="68" borderId="0" applyNumberFormat="0" applyBorder="0" applyAlignment="0" applyProtection="0"/>
    <xf numFmtId="0" fontId="64" fillId="68" borderId="0" applyNumberFormat="0" applyBorder="0" applyAlignment="0" applyProtection="0"/>
    <xf numFmtId="0" fontId="64" fillId="80" borderId="0" applyNumberFormat="0" applyBorder="0" applyAlignment="0" applyProtection="0"/>
    <xf numFmtId="0" fontId="64" fillId="80" borderId="0" applyNumberFormat="0" applyBorder="0" applyAlignment="0" applyProtection="0"/>
    <xf numFmtId="0" fontId="64" fillId="81" borderId="0" applyNumberFormat="0" applyBorder="0" applyAlignment="0" applyProtection="0"/>
    <xf numFmtId="0" fontId="64" fillId="81" borderId="0" applyNumberFormat="0" applyBorder="0" applyAlignment="0" applyProtection="0"/>
    <xf numFmtId="0" fontId="64" fillId="82" borderId="0" applyNumberFormat="0" applyBorder="0" applyAlignment="0" applyProtection="0"/>
    <xf numFmtId="0" fontId="64" fillId="82" borderId="0" applyNumberFormat="0" applyBorder="0" applyAlignment="0" applyProtection="0"/>
    <xf numFmtId="0" fontId="64" fillId="78" borderId="0" applyNumberFormat="0" applyBorder="0" applyAlignment="0" applyProtection="0"/>
    <xf numFmtId="0" fontId="64" fillId="78" borderId="0" applyNumberFormat="0" applyBorder="0" applyAlignment="0" applyProtection="0"/>
    <xf numFmtId="0" fontId="64" fillId="80" borderId="0" applyNumberFormat="0" applyBorder="0" applyAlignment="0" applyProtection="0"/>
    <xf numFmtId="0" fontId="64" fillId="80" borderId="0" applyNumberFormat="0" applyBorder="0" applyAlignment="0" applyProtection="0"/>
    <xf numFmtId="0" fontId="64" fillId="83" borderId="0" applyNumberFormat="0" applyBorder="0" applyAlignment="0" applyProtection="0"/>
    <xf numFmtId="0" fontId="64" fillId="83" borderId="0" applyNumberFormat="0" applyBorder="0" applyAlignment="0" applyProtection="0"/>
    <xf numFmtId="0" fontId="65" fillId="84" borderId="0" applyNumberFormat="0" applyBorder="0" applyAlignment="0" applyProtection="0"/>
    <xf numFmtId="0" fontId="65" fillId="84" borderId="0" applyNumberFormat="0" applyBorder="0" applyAlignment="0" applyProtection="0"/>
    <xf numFmtId="0" fontId="65" fillId="81" borderId="0" applyNumberFormat="0" applyBorder="0" applyAlignment="0" applyProtection="0"/>
    <xf numFmtId="0" fontId="65" fillId="81" borderId="0" applyNumberFormat="0" applyBorder="0" applyAlignment="0" applyProtection="0"/>
    <xf numFmtId="0" fontId="65" fillId="82" borderId="0" applyNumberFormat="0" applyBorder="0" applyAlignment="0" applyProtection="0"/>
    <xf numFmtId="0" fontId="65" fillId="82"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65" fillId="87" borderId="0" applyNumberFormat="0" applyBorder="0" applyAlignment="0" applyProtection="0"/>
    <xf numFmtId="0" fontId="65" fillId="87" borderId="0" applyNumberFormat="0" applyBorder="0" applyAlignment="0" applyProtection="0"/>
    <xf numFmtId="0" fontId="94" fillId="77" borderId="0" applyNumberFormat="0" applyBorder="0" applyAlignment="0" applyProtection="0"/>
    <xf numFmtId="0" fontId="94" fillId="77" borderId="0" applyNumberFormat="0" applyBorder="0" applyAlignment="0" applyProtection="0"/>
    <xf numFmtId="0" fontId="72" fillId="62" borderId="15" applyNumberFormat="0" applyAlignment="0" applyProtection="0"/>
    <xf numFmtId="0" fontId="72" fillId="62" borderId="15" applyNumberFormat="0" applyAlignment="0" applyProtection="0"/>
    <xf numFmtId="0" fontId="95" fillId="88" borderId="23" applyNumberFormat="0" applyAlignment="0" applyProtection="0"/>
    <xf numFmtId="0" fontId="95" fillId="88" borderId="23" applyNumberFormat="0" applyAlignment="0" applyProtection="0"/>
    <xf numFmtId="0" fontId="65" fillId="89" borderId="0" applyNumberFormat="0" applyBorder="0" applyAlignment="0" applyProtection="0"/>
    <xf numFmtId="0" fontId="65" fillId="89" borderId="0" applyNumberFormat="0" applyBorder="0" applyAlignment="0" applyProtection="0"/>
    <xf numFmtId="0" fontId="65" fillId="90" borderId="0" applyNumberFormat="0" applyBorder="0" applyAlignment="0" applyProtection="0"/>
    <xf numFmtId="0" fontId="65" fillId="90" borderId="0" applyNumberFormat="0" applyBorder="0" applyAlignment="0" applyProtection="0"/>
    <xf numFmtId="0" fontId="65" fillId="91" borderId="0" applyNumberFormat="0" applyBorder="0" applyAlignment="0" applyProtection="0"/>
    <xf numFmtId="0" fontId="65" fillId="91" borderId="0" applyNumberFormat="0" applyBorder="0" applyAlignment="0" applyProtection="0"/>
    <xf numFmtId="0" fontId="65" fillId="85" borderId="0" applyNumberFormat="0" applyBorder="0" applyAlignment="0" applyProtection="0"/>
    <xf numFmtId="0" fontId="65" fillId="85" borderId="0" applyNumberFormat="0" applyBorder="0" applyAlignment="0" applyProtection="0"/>
    <xf numFmtId="0" fontId="65" fillId="86" borderId="0" applyNumberFormat="0" applyBorder="0" applyAlignment="0" applyProtection="0"/>
    <xf numFmtId="0" fontId="65" fillId="86" borderId="0" applyNumberFormat="0" applyBorder="0" applyAlignment="0" applyProtection="0"/>
    <xf numFmtId="0" fontId="65" fillId="92" borderId="0" applyNumberFormat="0" applyBorder="0" applyAlignment="0" applyProtection="0"/>
    <xf numFmtId="0" fontId="65" fillId="92" borderId="0" applyNumberFormat="0" applyBorder="0" applyAlignment="0" applyProtection="0"/>
    <xf numFmtId="0" fontId="97" fillId="68" borderId="15" applyNumberFormat="0" applyAlignment="0" applyProtection="0"/>
    <xf numFmtId="0" fontId="97" fillId="68" borderId="15" applyNumberFormat="0" applyAlignment="0" applyProtection="0"/>
    <xf numFmtId="0" fontId="75" fillId="76" borderId="0" applyNumberFormat="0" applyBorder="0" applyAlignment="0" applyProtection="0"/>
    <xf numFmtId="0" fontId="75" fillId="76"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76" fillId="93" borderId="0" applyNumberFormat="0" applyBorder="0" applyAlignment="0" applyProtection="0"/>
    <xf numFmtId="0" fontId="76" fillId="93" borderId="0" applyNumberFormat="0" applyBorder="0" applyAlignment="0" applyProtection="0"/>
    <xf numFmtId="0" fontId="4" fillId="0" borderId="0"/>
    <xf numFmtId="0" fontId="4" fillId="0" borderId="0"/>
    <xf numFmtId="0" fontId="4" fillId="0" borderId="0"/>
    <xf numFmtId="0" fontId="5" fillId="0" borderId="0"/>
    <xf numFmtId="0" fontId="4" fillId="94" borderId="16" applyNumberFormat="0" applyAlignment="0" applyProtection="0"/>
    <xf numFmtId="0" fontId="4" fillId="94" borderId="16" applyNumberFormat="0" applyAlignment="0" applyProtection="0"/>
    <xf numFmtId="9" fontId="4" fillId="0" borderId="0" applyFill="0" applyBorder="0" applyAlignment="0" applyProtection="0"/>
    <xf numFmtId="9" fontId="4" fillId="0" borderId="0" applyFill="0" applyBorder="0" applyAlignment="0" applyProtection="0"/>
    <xf numFmtId="0" fontId="221" fillId="0" borderId="0">
      <alignment horizontal="left" vertical="top"/>
    </xf>
    <xf numFmtId="0" fontId="78" fillId="62" borderId="17" applyNumberFormat="0" applyAlignment="0" applyProtection="0"/>
    <xf numFmtId="0" fontId="78" fillId="62" borderId="17" applyNumberFormat="0" applyAlignment="0" applyProtection="0"/>
    <xf numFmtId="43" fontId="5" fillId="0" borderId="0" applyFont="0" applyFill="0" applyBorder="0" applyAlignment="0" applyProtection="0"/>
    <xf numFmtId="43" fontId="64" fillId="0" borderId="0" applyFont="0" applyFill="0" applyBorder="0" applyAlignment="0" applyProtection="0"/>
    <xf numFmtId="0" fontId="81" fillId="0" borderId="0" applyNumberFormat="0" applyFill="0" applyBorder="0" applyAlignment="0" applyProtection="0"/>
    <xf numFmtId="0" fontId="83" fillId="0" borderId="0" applyNumberFormat="0" applyFill="0" applyBorder="0" applyAlignment="0" applyProtection="0"/>
    <xf numFmtId="0" fontId="84" fillId="0" borderId="18" applyNumberFormat="0" applyFill="0" applyAlignment="0" applyProtection="0"/>
    <xf numFmtId="0" fontId="83" fillId="0" borderId="0" applyNumberFormat="0" applyFill="0" applyBorder="0" applyAlignment="0" applyProtection="0"/>
    <xf numFmtId="0" fontId="85" fillId="0" borderId="19" applyNumberFormat="0" applyFill="0" applyAlignment="0" applyProtection="0"/>
    <xf numFmtId="0" fontId="4" fillId="0" borderId="0">
      <alignment vertical="top"/>
    </xf>
    <xf numFmtId="0" fontId="86"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0" fontId="5" fillId="0" borderId="0"/>
    <xf numFmtId="0" fontId="7" fillId="0" borderId="0"/>
    <xf numFmtId="0" fontId="96" fillId="0" borderId="24"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4" fillId="0" borderId="0" applyFont="0" applyFill="0" applyBorder="0" applyAlignment="0" applyProtection="0"/>
    <xf numFmtId="0" fontId="98" fillId="0" borderId="0" applyNumberFormat="0" applyFill="0" applyBorder="0" applyAlignment="0" applyProtection="0"/>
    <xf numFmtId="0" fontId="81" fillId="0" borderId="0" applyNumberFormat="0" applyFill="0" applyBorder="0" applyAlignment="0" applyProtection="0"/>
    <xf numFmtId="0" fontId="85" fillId="0" borderId="19" applyNumberFormat="0" applyFill="0" applyAlignment="0" applyProtection="0"/>
    <xf numFmtId="0" fontId="86" fillId="0" borderId="20" applyNumberFormat="0" applyFill="0" applyAlignment="0" applyProtection="0"/>
    <xf numFmtId="0" fontId="86" fillId="0" borderId="0" applyNumberFormat="0" applyFill="0" applyBorder="0" applyAlignment="0" applyProtection="0"/>
    <xf numFmtId="0" fontId="88" fillId="0" borderId="21"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4"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2"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2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3" fillId="0" borderId="0"/>
    <xf numFmtId="43" fontId="2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27" fillId="0" borderId="0"/>
    <xf numFmtId="43" fontId="127"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0" fillId="0" borderId="0" applyFont="0" applyFill="0" applyBorder="0" applyAlignment="0" applyProtection="0"/>
    <xf numFmtId="43" fontId="220"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18" fillId="0" borderId="0"/>
    <xf numFmtId="43" fontId="5" fillId="0" borderId="0" applyFont="0" applyFill="0" applyBorder="0" applyAlignment="0" applyProtection="0"/>
    <xf numFmtId="43" fontId="5" fillId="0" borderId="0" applyFont="0" applyFill="0" applyBorder="0" applyAlignment="0" applyProtection="0"/>
  </cellStyleXfs>
  <cellXfs count="117">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8" fillId="0" borderId="0" xfId="3" applyNumberFormat="1" applyFont="1" applyAlignment="1">
      <alignment horizontal="right" vertical="center"/>
    </xf>
    <xf numFmtId="174" fontId="9" fillId="0" borderId="0" xfId="3" applyNumberFormat="1" applyFont="1" applyAlignment="1">
      <alignment horizontal="right" vertical="center"/>
    </xf>
    <xf numFmtId="0" fontId="10" fillId="0" borderId="0" xfId="0" applyFont="1"/>
    <xf numFmtId="0" fontId="11" fillId="0" borderId="0" xfId="0" applyFont="1"/>
    <xf numFmtId="0" fontId="12" fillId="0" borderId="0" xfId="0" applyFont="1"/>
    <xf numFmtId="0" fontId="13" fillId="0" borderId="0" xfId="0" applyFont="1"/>
    <xf numFmtId="0" fontId="16" fillId="0" borderId="0" xfId="0" applyFont="1"/>
    <xf numFmtId="171" fontId="17" fillId="2" borderId="0" xfId="1" applyNumberFormat="1" applyFont="1" applyFill="1" applyAlignment="1">
      <alignment horizontal="center" vertical="center"/>
    </xf>
    <xf numFmtId="171" fontId="18" fillId="0" borderId="0" xfId="0" applyNumberFormat="1" applyFont="1" applyAlignment="1">
      <alignment horizontal="center" vertical="center"/>
    </xf>
    <xf numFmtId="172" fontId="17" fillId="2" borderId="0" xfId="2" applyNumberFormat="1" applyFont="1" applyFill="1" applyAlignment="1">
      <alignment horizontal="right" vertical="center"/>
    </xf>
    <xf numFmtId="171" fontId="17" fillId="2" borderId="0" xfId="1" applyNumberFormat="1" applyFont="1" applyFill="1" applyAlignment="1">
      <alignment horizontal="left" vertical="center"/>
    </xf>
    <xf numFmtId="1" fontId="17" fillId="2" borderId="0" xfId="2" applyNumberFormat="1" applyFont="1" applyFill="1" applyAlignment="1">
      <alignment horizontal="right" vertical="center"/>
    </xf>
    <xf numFmtId="0" fontId="19" fillId="0" borderId="0" xfId="0" applyFont="1"/>
    <xf numFmtId="0" fontId="20" fillId="0" borderId="0" xfId="0" applyFont="1"/>
    <xf numFmtId="0" fontId="21" fillId="0" borderId="0" xfId="0" applyFont="1"/>
    <xf numFmtId="9" fontId="19" fillId="0" borderId="0" xfId="0" applyNumberFormat="1" applyFont="1"/>
    <xf numFmtId="173" fontId="224" fillId="0" borderId="54" xfId="3" applyNumberFormat="1" applyFont="1" applyBorder="1" applyAlignment="1">
      <alignment horizontal="center" vertical="center"/>
    </xf>
    <xf numFmtId="0" fontId="225" fillId="96" borderId="0" xfId="0" applyFont="1" applyFill="1" applyAlignment="1">
      <alignment vertical="center"/>
    </xf>
    <xf numFmtId="0" fontId="226" fillId="0" borderId="55" xfId="0" applyFont="1" applyBorder="1" applyAlignment="1">
      <alignment horizontal="left" vertical="center"/>
    </xf>
    <xf numFmtId="0" fontId="226" fillId="0" borderId="0" xfId="0" applyFont="1" applyAlignment="1">
      <alignment horizontal="left" vertical="center"/>
    </xf>
    <xf numFmtId="0" fontId="225" fillId="0" borderId="0" xfId="0" applyFont="1" applyAlignment="1">
      <alignment vertical="center"/>
    </xf>
    <xf numFmtId="0" fontId="227" fillId="96" borderId="56" xfId="0" applyFont="1" applyFill="1" applyBorder="1" applyAlignment="1">
      <alignment vertical="center"/>
    </xf>
    <xf numFmtId="0" fontId="227" fillId="96" borderId="0" xfId="0" applyFont="1" applyFill="1" applyAlignment="1">
      <alignment vertical="center"/>
    </xf>
    <xf numFmtId="3" fontId="225" fillId="96" borderId="0" xfId="0" applyNumberFormat="1" applyFont="1" applyFill="1" applyAlignment="1">
      <alignment horizontal="right" vertical="center"/>
    </xf>
    <xf numFmtId="3" fontId="226" fillId="0" borderId="55" xfId="0" applyNumberFormat="1" applyFont="1" applyBorder="1" applyAlignment="1">
      <alignment horizontal="right" vertical="center"/>
    </xf>
    <xf numFmtId="3" fontId="226" fillId="0" borderId="0" xfId="0" applyNumberFormat="1" applyFont="1" applyAlignment="1">
      <alignment horizontal="right" vertical="center"/>
    </xf>
    <xf numFmtId="3" fontId="225" fillId="0" borderId="0" xfId="0" applyNumberFormat="1" applyFont="1" applyAlignment="1">
      <alignment horizontal="right" vertical="center"/>
    </xf>
    <xf numFmtId="2" fontId="227" fillId="96" borderId="56" xfId="0" applyNumberFormat="1" applyFont="1" applyFill="1" applyBorder="1" applyAlignment="1">
      <alignment horizontal="right" vertical="center"/>
    </xf>
    <xf numFmtId="2" fontId="227" fillId="96" borderId="0" xfId="0" applyNumberFormat="1" applyFont="1" applyFill="1" applyAlignment="1">
      <alignment horizontal="right" vertical="center"/>
    </xf>
    <xf numFmtId="171" fontId="224" fillId="0" borderId="54" xfId="1" applyNumberFormat="1" applyFont="1" applyBorder="1" applyAlignment="1">
      <alignment horizontal="center" vertical="center"/>
    </xf>
    <xf numFmtId="0" fontId="228" fillId="0" borderId="0" xfId="5" applyFont="1" applyAlignment="1">
      <alignment horizontal="center" vertical="center"/>
    </xf>
    <xf numFmtId="173" fontId="228" fillId="0" borderId="0" xfId="4" applyNumberFormat="1" applyFont="1" applyAlignment="1">
      <alignment horizontal="center" vertical="center"/>
    </xf>
    <xf numFmtId="175" fontId="228" fillId="0" borderId="0" xfId="4" applyNumberFormat="1" applyFont="1" applyAlignment="1">
      <alignment horizontal="center" vertical="center"/>
    </xf>
    <xf numFmtId="10" fontId="228" fillId="0" borderId="0" xfId="4" applyNumberFormat="1" applyFont="1" applyAlignment="1">
      <alignment horizontal="center" vertical="center"/>
    </xf>
    <xf numFmtId="323" fontId="224" fillId="0" borderId="54" xfId="3" applyNumberFormat="1" applyFont="1" applyBorder="1" applyAlignment="1">
      <alignment horizontal="center" vertical="center"/>
    </xf>
    <xf numFmtId="171" fontId="224" fillId="0" borderId="54" xfId="3" applyNumberFormat="1" applyFont="1" applyBorder="1" applyAlignment="1">
      <alignment horizontal="center" vertical="center"/>
    </xf>
    <xf numFmtId="322" fontId="227" fillId="96" borderId="56" xfId="17595" applyNumberFormat="1" applyFont="1" applyFill="1" applyBorder="1" applyAlignment="1">
      <alignment horizontal="right" vertical="center"/>
    </xf>
    <xf numFmtId="169" fontId="224" fillId="95" borderId="54" xfId="0" applyNumberFormat="1" applyFont="1" applyFill="1" applyBorder="1" applyAlignment="1">
      <alignment horizontal="center" vertical="center" wrapText="1"/>
    </xf>
    <xf numFmtId="171" fontId="6" fillId="0" borderId="0" xfId="0" applyNumberFormat="1" applyFont="1" applyAlignment="1">
      <alignment horizontal="center" vertical="center" wrapText="1"/>
    </xf>
    <xf numFmtId="0" fontId="19" fillId="0" borderId="0" xfId="0" applyFont="1" applyAlignment="1">
      <alignment wrapText="1"/>
    </xf>
    <xf numFmtId="0" fontId="0" fillId="0" borderId="0" xfId="0" applyAlignment="1">
      <alignment wrapText="1"/>
    </xf>
    <xf numFmtId="14" fontId="228" fillId="0" borderId="0" xfId="5" applyNumberFormat="1" applyFont="1" applyAlignment="1">
      <alignment horizontal="center" vertical="center"/>
    </xf>
    <xf numFmtId="171" fontId="228" fillId="0" borderId="0" xfId="4" applyNumberFormat="1" applyFont="1" applyAlignment="1">
      <alignment horizontal="center" vertical="center"/>
    </xf>
    <xf numFmtId="4" fontId="229" fillId="3" borderId="0" xfId="0" applyNumberFormat="1" applyFont="1" applyFill="1" applyAlignment="1">
      <alignment horizontal="center" vertical="center"/>
    </xf>
    <xf numFmtId="10" fontId="229" fillId="3" borderId="0" xfId="4" applyNumberFormat="1" applyFont="1" applyFill="1" applyAlignment="1">
      <alignment horizontal="center" vertical="center"/>
    </xf>
    <xf numFmtId="10" fontId="15" fillId="3" borderId="0" xfId="0" applyNumberFormat="1" applyFont="1" applyFill="1" applyAlignment="1">
      <alignment horizontal="center" vertical="center"/>
    </xf>
    <xf numFmtId="10" fontId="229" fillId="3" borderId="0" xfId="0" applyNumberFormat="1" applyFont="1" applyFill="1" applyAlignment="1">
      <alignment horizontal="center" vertical="center"/>
    </xf>
    <xf numFmtId="4" fontId="229" fillId="97" borderId="0" xfId="0" applyNumberFormat="1" applyFont="1" applyFill="1" applyAlignment="1">
      <alignment horizontal="center" vertical="center"/>
    </xf>
    <xf numFmtId="10" fontId="229" fillId="97" borderId="0" xfId="0" applyNumberFormat="1" applyFont="1" applyFill="1" applyAlignment="1">
      <alignment horizontal="center" vertical="center"/>
    </xf>
    <xf numFmtId="10" fontId="15" fillId="97" borderId="0" xfId="0" applyNumberFormat="1" applyFont="1" applyFill="1" applyAlignment="1">
      <alignment horizontal="center" vertical="center"/>
    </xf>
    <xf numFmtId="4" fontId="229" fillId="3" borderId="57" xfId="0" applyNumberFormat="1" applyFont="1" applyFill="1" applyBorder="1" applyAlignment="1">
      <alignment horizontal="center" vertical="center"/>
    </xf>
    <xf numFmtId="10" fontId="229" fillId="3" borderId="58" xfId="0" applyNumberFormat="1" applyFont="1" applyFill="1" applyBorder="1" applyAlignment="1">
      <alignment horizontal="center" vertical="center"/>
    </xf>
    <xf numFmtId="10" fontId="15" fillId="3" borderId="58" xfId="0" applyNumberFormat="1" applyFont="1" applyFill="1" applyBorder="1" applyAlignment="1">
      <alignment horizontal="center" vertical="center"/>
    </xf>
    <xf numFmtId="10" fontId="229" fillId="3" borderId="59" xfId="0" applyNumberFormat="1" applyFont="1" applyFill="1" applyBorder="1" applyAlignment="1">
      <alignment horizontal="center" vertical="center"/>
    </xf>
    <xf numFmtId="0" fontId="230" fillId="0" borderId="60" xfId="0" applyFont="1" applyBorder="1" applyAlignment="1">
      <alignment vertical="center" wrapText="1"/>
    </xf>
    <xf numFmtId="0" fontId="231" fillId="0" borderId="60" xfId="0" applyFont="1" applyBorder="1" applyAlignment="1">
      <alignment horizontal="right" vertical="center" wrapText="1"/>
    </xf>
    <xf numFmtId="0" fontId="232" fillId="0" borderId="60" xfId="0" applyFont="1" applyBorder="1" applyAlignment="1">
      <alignment horizontal="left" vertical="center"/>
    </xf>
    <xf numFmtId="0" fontId="233" fillId="0" borderId="60" xfId="0" applyFont="1" applyBorder="1" applyAlignment="1">
      <alignment vertical="center" wrapText="1"/>
    </xf>
    <xf numFmtId="0" fontId="233" fillId="0" borderId="60" xfId="0" applyFont="1" applyBorder="1" applyAlignment="1">
      <alignment horizontal="right" vertical="center" wrapText="1"/>
    </xf>
    <xf numFmtId="0" fontId="231" fillId="0" borderId="0" xfId="0" applyFont="1"/>
    <xf numFmtId="322" fontId="230" fillId="0" borderId="60" xfId="17595" applyNumberFormat="1" applyFont="1" applyBorder="1" applyAlignment="1">
      <alignment horizontal="right" vertical="center" wrapText="1"/>
    </xf>
    <xf numFmtId="322" fontId="231" fillId="0" borderId="60" xfId="17595" applyNumberFormat="1" applyFont="1" applyBorder="1" applyAlignment="1">
      <alignment horizontal="right" vertical="center" wrapText="1"/>
    </xf>
    <xf numFmtId="322" fontId="233" fillId="0" borderId="60" xfId="17595" applyNumberFormat="1" applyFont="1" applyBorder="1" applyAlignment="1">
      <alignment horizontal="right" vertical="center" wrapText="1"/>
    </xf>
    <xf numFmtId="0" fontId="231" fillId="0" borderId="60" xfId="0" applyFont="1" applyBorder="1" applyAlignment="1">
      <alignment horizontal="left" vertical="center"/>
    </xf>
    <xf numFmtId="0" fontId="234" fillId="0" borderId="0" xfId="0" applyFont="1"/>
    <xf numFmtId="1" fontId="16" fillId="0" borderId="0" xfId="0" applyNumberFormat="1" applyFont="1"/>
    <xf numFmtId="171" fontId="235" fillId="0" borderId="0" xfId="1" applyNumberFormat="1" applyFont="1" applyAlignment="1">
      <alignment horizontal="left" vertical="center"/>
    </xf>
    <xf numFmtId="173" fontId="235" fillId="0" borderId="0" xfId="3" applyNumberFormat="1" applyFont="1" applyBorder="1" applyAlignment="1">
      <alignment horizontal="center" vertical="center"/>
    </xf>
    <xf numFmtId="173" fontId="235" fillId="0" borderId="0" xfId="3" applyNumberFormat="1" applyFont="1" applyBorder="1" applyAlignment="1">
      <alignment horizontal="left" vertical="center"/>
    </xf>
    <xf numFmtId="173" fontId="235" fillId="0" borderId="0" xfId="3" applyNumberFormat="1" applyFont="1" applyFill="1" applyBorder="1" applyAlignment="1">
      <alignment horizontal="center" vertical="center"/>
    </xf>
    <xf numFmtId="0" fontId="236" fillId="0" borderId="0" xfId="0" applyFont="1"/>
    <xf numFmtId="0" fontId="237" fillId="0" borderId="0" xfId="5" applyFont="1" applyAlignment="1">
      <alignment horizontal="center" vertical="center"/>
    </xf>
    <xf numFmtId="173" fontId="237" fillId="0" borderId="0" xfId="4" applyNumberFormat="1" applyFont="1" applyAlignment="1">
      <alignment horizontal="center" vertical="center"/>
    </xf>
    <xf numFmtId="1" fontId="237" fillId="0" borderId="0" xfId="5" applyNumberFormat="1" applyFont="1" applyAlignment="1">
      <alignment horizontal="center" vertical="center"/>
    </xf>
    <xf numFmtId="173" fontId="237" fillId="0" borderId="0" xfId="4" applyNumberFormat="1" applyFont="1" applyAlignment="1">
      <alignment horizontal="left" vertical="center"/>
    </xf>
    <xf numFmtId="175" fontId="237" fillId="0" borderId="0" xfId="4" applyNumberFormat="1" applyFont="1" applyAlignment="1">
      <alignment horizontal="left" vertical="center"/>
    </xf>
    <xf numFmtId="0" fontId="237" fillId="0" borderId="0" xfId="5" applyFont="1" applyAlignment="1">
      <alignment horizontal="left" vertical="center"/>
    </xf>
    <xf numFmtId="175" fontId="237" fillId="0" borderId="0" xfId="4" applyNumberFormat="1" applyFont="1" applyAlignment="1">
      <alignment horizontal="center" vertical="center"/>
    </xf>
    <xf numFmtId="0" fontId="2" fillId="0" borderId="0" xfId="0" applyFont="1" applyAlignment="1">
      <alignment vertical="center"/>
    </xf>
    <xf numFmtId="0" fontId="11" fillId="0" borderId="0" xfId="0" applyFont="1" applyAlignment="1">
      <alignment vertical="center"/>
    </xf>
    <xf numFmtId="0" fontId="0" fillId="0" borderId="0" xfId="0" applyAlignment="1">
      <alignment horizontal="left"/>
    </xf>
    <xf numFmtId="0" fontId="2" fillId="0" borderId="0" xfId="0" applyFont="1" applyAlignment="1">
      <alignment horizontal="left"/>
    </xf>
    <xf numFmtId="322" fontId="237" fillId="0" borderId="0" xfId="17595" applyNumberFormat="1" applyFont="1" applyAlignment="1">
      <alignment horizontal="center" vertical="center"/>
    </xf>
    <xf numFmtId="43" fontId="0" fillId="0" borderId="0" xfId="17595" applyFont="1"/>
    <xf numFmtId="14" fontId="0" fillId="0" borderId="0" xfId="17595" applyNumberFormat="1" applyFont="1"/>
    <xf numFmtId="321" fontId="228" fillId="0" borderId="0" xfId="17595" applyNumberFormat="1" applyFont="1" applyAlignment="1">
      <alignment horizontal="center" vertical="center"/>
    </xf>
    <xf numFmtId="187" fontId="228" fillId="0" borderId="0" xfId="0" applyNumberFormat="1" applyFont="1" applyAlignment="1">
      <alignment horizontal="center" vertical="center"/>
    </xf>
    <xf numFmtId="186" fontId="228" fillId="0" borderId="0" xfId="17595" applyNumberFormat="1" applyFont="1" applyAlignment="1">
      <alignment horizontal="center" vertical="center"/>
    </xf>
    <xf numFmtId="1" fontId="228" fillId="0" borderId="0" xfId="0" applyNumberFormat="1" applyFont="1" applyAlignment="1">
      <alignment horizontal="center" vertical="center"/>
    </xf>
    <xf numFmtId="2" fontId="228" fillId="0" borderId="0" xfId="0" applyNumberFormat="1" applyFont="1" applyAlignment="1">
      <alignment horizontal="center" vertical="center"/>
    </xf>
    <xf numFmtId="10" fontId="229" fillId="97" borderId="0" xfId="4" applyNumberFormat="1" applyFont="1" applyFill="1" applyAlignment="1">
      <alignment horizontal="center" vertical="center"/>
    </xf>
    <xf numFmtId="10" fontId="229" fillId="3" borderId="57" xfId="4" applyNumberFormat="1" applyFont="1" applyFill="1" applyBorder="1" applyAlignment="1">
      <alignment horizontal="center" vertical="center"/>
    </xf>
    <xf numFmtId="324" fontId="227" fillId="96" borderId="56" xfId="0" applyNumberFormat="1" applyFont="1" applyFill="1" applyBorder="1" applyAlignment="1">
      <alignment horizontal="right" vertical="center"/>
    </xf>
    <xf numFmtId="14" fontId="0" fillId="0" borderId="0" xfId="0" applyNumberFormat="1"/>
    <xf numFmtId="322" fontId="0" fillId="0" borderId="0" xfId="17595" applyNumberFormat="1" applyFont="1"/>
    <xf numFmtId="186" fontId="237" fillId="0" borderId="0" xfId="5" applyNumberFormat="1" applyFont="1" applyAlignment="1">
      <alignment horizontal="center" vertical="center"/>
    </xf>
    <xf numFmtId="186" fontId="19" fillId="0" borderId="0" xfId="0" applyNumberFormat="1" applyFont="1"/>
    <xf numFmtId="9" fontId="19" fillId="0" borderId="0" xfId="4" applyFont="1"/>
    <xf numFmtId="322" fontId="19" fillId="0" borderId="0" xfId="17595" applyNumberFormat="1" applyFont="1"/>
    <xf numFmtId="2" fontId="238" fillId="0" borderId="0" xfId="0" applyNumberFormat="1" applyFont="1"/>
    <xf numFmtId="322" fontId="238" fillId="0" borderId="0" xfId="0" applyNumberFormat="1" applyFont="1"/>
    <xf numFmtId="9" fontId="238" fillId="0" borderId="0" xfId="4" applyFont="1"/>
    <xf numFmtId="0" fontId="239" fillId="0" borderId="60" xfId="0" applyFont="1" applyBorder="1" applyAlignment="1">
      <alignment vertical="center" wrapText="1"/>
    </xf>
    <xf numFmtId="0" fontId="239" fillId="0" borderId="60" xfId="0" applyFont="1" applyBorder="1" applyAlignment="1">
      <alignment horizontal="right" vertical="center" wrapText="1"/>
    </xf>
    <xf numFmtId="322" fontId="239" fillId="0" borderId="60" xfId="17595" applyNumberFormat="1" applyFont="1" applyBorder="1" applyAlignment="1">
      <alignment horizontal="right" vertical="center" wrapText="1"/>
    </xf>
    <xf numFmtId="43" fontId="228" fillId="0" borderId="0" xfId="17595" applyFont="1" applyAlignment="1">
      <alignment horizontal="center" vertical="center"/>
    </xf>
    <xf numFmtId="0" fontId="12" fillId="0" borderId="0" xfId="0" applyFont="1" applyAlignment="1">
      <alignment horizontal="left"/>
    </xf>
    <xf numFmtId="0" fontId="14" fillId="0" borderId="0" xfId="0" applyFont="1" applyAlignment="1">
      <alignment horizontal="justify" vertical="top" wrapText="1"/>
    </xf>
    <xf numFmtId="0" fontId="10" fillId="0" borderId="0" xfId="0" applyFont="1" applyAlignment="1">
      <alignment horizontal="left" wrapText="1"/>
    </xf>
  </cellXfs>
  <cellStyles count="17596">
    <cellStyle name="$" xfId="584" xr:uid="{00000000-0005-0000-0000-000000000000}"/>
    <cellStyle name="$_01 AVP_ Project Infinitum" xfId="585" xr:uid="{00000000-0005-0000-0000-000001000000}"/>
    <cellStyle name="$_01_WACC Colombia_Analysis" xfId="586" xr:uid="{00000000-0005-0000-0000-000002000000}"/>
    <cellStyle name="$_04 WACC Vivax" xfId="587" xr:uid="{00000000-0005-0000-0000-000003000000}"/>
    <cellStyle name="$_avp" xfId="588" xr:uid="{00000000-0005-0000-0000-000004000000}"/>
    <cellStyle name="$_AVP_ NewCo" xfId="589" xr:uid="{00000000-0005-0000-0000-000005000000}"/>
    <cellStyle name="$_base DCF" xfId="590" xr:uid="{00000000-0005-0000-0000-000006000000}"/>
    <cellStyle name="$_Corporate Model_base case" xfId="591" xr:uid="{00000000-0005-0000-0000-000007000000}"/>
    <cellStyle name="$_Current Malls" xfId="592" xr:uid="{00000000-0005-0000-0000-000008000000}"/>
    <cellStyle name="$_Financiamentos Aliansce2" xfId="593" xr:uid="{00000000-0005-0000-0000-000009000000}"/>
    <cellStyle name="$_Financiamentos Aliansce3" xfId="594" xr:uid="{00000000-0005-0000-0000-00000A000000}"/>
    <cellStyle name="$_Modelo BRMalls_Carraz" xfId="595" xr:uid="{00000000-0005-0000-0000-00000B000000}"/>
    <cellStyle name="$_Modelo em construçào_FINANCIALS thiago" xfId="596" xr:uid="{00000000-0005-0000-0000-00000C000000}"/>
    <cellStyle name="$_Orc SCGR" xfId="597" xr:uid="{00000000-0005-0000-0000-00000D000000}"/>
    <cellStyle name="$_Orçamento 2009_Cash  Funding" xfId="598" xr:uid="{00000000-0005-0000-0000-00000E000000}"/>
    <cellStyle name="$_Sovereign Bonds 060705" xfId="599" xr:uid="{00000000-0005-0000-0000-00000F000000}"/>
    <cellStyle name="$_Sovereign Bonds 060705 (version 1)" xfId="600" xr:uid="{00000000-0005-0000-0000-000010000000}"/>
    <cellStyle name="$_Sovereign Bonds 060705 (version 1)_01 NET DCF Model" xfId="601" xr:uid="{00000000-0005-0000-0000-000011000000}"/>
    <cellStyle name="$_Sovereign Bonds 060705 (version 1)_03 Embratel DCF Model_Loscos" xfId="602" xr:uid="{00000000-0005-0000-0000-000012000000}"/>
    <cellStyle name="$_Sovereign Bonds 060705 (version 1)_03 Embratel DCF Model_Loscos_base DCF" xfId="603" xr:uid="{00000000-0005-0000-0000-000013000000}"/>
    <cellStyle name="$_Sovereign Bonds 060705 (version 1)_03 Embratel DCF Model_Loscos_Corporate Model_base case" xfId="604" xr:uid="{00000000-0005-0000-0000-000014000000}"/>
    <cellStyle name="$_Sovereign Bonds 060705 (version 1)_03 Embratel DCF Model_Loscos_Current Malls" xfId="605" xr:uid="{00000000-0005-0000-0000-000015000000}"/>
    <cellStyle name="$_Sovereign Bonds 060705 (version 1)_03 Embratel DCF Model_Loscos_Financiamentos Aliansce2" xfId="606" xr:uid="{00000000-0005-0000-0000-000016000000}"/>
    <cellStyle name="$_Sovereign Bonds 060705 (version 1)_03 Embratel DCF Model_Loscos_Financiamentos Aliansce3" xfId="607" xr:uid="{00000000-0005-0000-0000-000017000000}"/>
    <cellStyle name="$_Sovereign Bonds 060705 (version 1)_03 Embratel DCF Model_Loscos_Modelo BRMalls_Carraz" xfId="608" xr:uid="{00000000-0005-0000-0000-000018000000}"/>
    <cellStyle name="$_Sovereign Bonds 060705 (version 1)_03 Embratel DCF Model_Loscos_Modelo em construçào_FINANCIALS thiago" xfId="609" xr:uid="{00000000-0005-0000-0000-000019000000}"/>
    <cellStyle name="$_Sovereign Bonds 060705 (version 1)_03 Embratel DCF Model_Loscos_Orc SCGR" xfId="610" xr:uid="{00000000-0005-0000-0000-00001A000000}"/>
    <cellStyle name="$_Sovereign Bonds 060705 (version 1)_03 Embratel DCF Model_Loscos_Orçamento 2009_Cash  Funding" xfId="611" xr:uid="{00000000-0005-0000-0000-00001B000000}"/>
    <cellStyle name="$_Sovereign Bonds 060705 (version 1)_05 NET DCF Model" xfId="612" xr:uid="{00000000-0005-0000-0000-00001C000000}"/>
    <cellStyle name="$_Sovereign Bonds 060705 (version 1)_05 TMX Brazil DCF Model" xfId="613" xr:uid="{00000000-0005-0000-0000-00001D000000}"/>
    <cellStyle name="$_Sovereign Bonds 060705 (version 1)_base DCF" xfId="614" xr:uid="{00000000-0005-0000-0000-00001E000000}"/>
    <cellStyle name="$_Sovereign Bonds 060705 (version 1)_Consolidação" xfId="615" xr:uid="{00000000-0005-0000-0000-00001F000000}"/>
    <cellStyle name="$_Sovereign Bonds 060705 (version 1)_Consolidação IMOB" xfId="616" xr:uid="{00000000-0005-0000-0000-000020000000}"/>
    <cellStyle name="$_Sovereign Bonds 060705 (version 1)_Consolidação IMOB_Financiamentos Aliansce2" xfId="617" xr:uid="{00000000-0005-0000-0000-000021000000}"/>
    <cellStyle name="$_Sovereign Bonds 060705 (version 1)_Consolidação IMOB_Financiamentos Aliansce3" xfId="618" xr:uid="{00000000-0005-0000-0000-000022000000}"/>
    <cellStyle name="$_Sovereign Bonds 060705 (version 1)_Consolidação IMOB_Orc SCGR" xfId="619" xr:uid="{00000000-0005-0000-0000-000023000000}"/>
    <cellStyle name="$_Sovereign Bonds 060705 (version 1)_Consolidação_Financiamentos Aliansce2" xfId="620" xr:uid="{00000000-0005-0000-0000-000024000000}"/>
    <cellStyle name="$_Sovereign Bonds 060705 (version 1)_Consolidação_Financiamentos Aliansce3" xfId="621" xr:uid="{00000000-0005-0000-0000-000025000000}"/>
    <cellStyle name="$_Sovereign Bonds 060705 (version 1)_Consolidação_Orc SCGR" xfId="622" xr:uid="{00000000-0005-0000-0000-000026000000}"/>
    <cellStyle name="$_Sovereign Bonds 060705 (version 1)_Corporate Model_base case" xfId="623" xr:uid="{00000000-0005-0000-0000-000027000000}"/>
    <cellStyle name="$_Sovereign Bonds 060705 (version 1)_Current Malls" xfId="624" xr:uid="{00000000-0005-0000-0000-000028000000}"/>
    <cellStyle name="$_Sovereign Bonds 060705 (version 1)_Estudo de Viabilidade -IMOB Henri" xfId="625" xr:uid="{00000000-0005-0000-0000-000029000000}"/>
    <cellStyle name="$_Sovereign Bonds 060705 (version 1)_Estudo de Viabilidade -IMOB Henri_Financiamentos Aliansce2" xfId="626" xr:uid="{00000000-0005-0000-0000-00002A000000}"/>
    <cellStyle name="$_Sovereign Bonds 060705 (version 1)_Estudo de Viabilidade -IMOB Henri_Financiamentos Aliansce3" xfId="627" xr:uid="{00000000-0005-0000-0000-00002B000000}"/>
    <cellStyle name="$_Sovereign Bonds 060705 (version 1)_Estudo de Viabilidade -IMOB Henri_Orc SCGR" xfId="628" xr:uid="{00000000-0005-0000-0000-00002C000000}"/>
    <cellStyle name="$_Sovereign Bonds 060705 (version 1)_Financiamentos Aliansce2" xfId="629" xr:uid="{00000000-0005-0000-0000-00002D000000}"/>
    <cellStyle name="$_Sovereign Bonds 060705 (version 1)_Financiamentos Aliansce3" xfId="630" xr:uid="{00000000-0005-0000-0000-00002E000000}"/>
    <cellStyle name="$_Sovereign Bonds 060705 (version 1)_FP 100" xfId="631" xr:uid="{00000000-0005-0000-0000-00002F000000}"/>
    <cellStyle name="$_Sovereign Bonds 060705 (version 1)_FP 100_Financiamentos Aliansce2" xfId="632" xr:uid="{00000000-0005-0000-0000-000030000000}"/>
    <cellStyle name="$_Sovereign Bonds 060705 (version 1)_FP 100_Financiamentos Aliansce3" xfId="633" xr:uid="{00000000-0005-0000-0000-000031000000}"/>
    <cellStyle name="$_Sovereign Bonds 060705 (version 1)_FP 100_Orc SCGR" xfId="634" xr:uid="{00000000-0005-0000-0000-000032000000}"/>
    <cellStyle name="$_Sovereign Bonds 060705 (version 1)_Modelo BRMalls_Carraz" xfId="635" xr:uid="{00000000-0005-0000-0000-000033000000}"/>
    <cellStyle name="$_Sovereign Bonds 060705 (version 1)_Modelo em construçào_FINANCIALS thiago" xfId="636" xr:uid="{00000000-0005-0000-0000-000034000000}"/>
    <cellStyle name="$_Sovereign Bonds 060705 (version 1)_Orc SCGR" xfId="637" xr:uid="{00000000-0005-0000-0000-000035000000}"/>
    <cellStyle name="$_Sovereign Bonds 060705 (version 1)_Orçamento 2009_Cash  Funding" xfId="638" xr:uid="{00000000-0005-0000-0000-000036000000}"/>
    <cellStyle name="$_Sovereign Bonds 060705 (version 1)_Península" xfId="639" xr:uid="{00000000-0005-0000-0000-000037000000}"/>
    <cellStyle name="$_Sovereign Bonds 060705 (version 1)_Peninsula_0510" xfId="640" xr:uid="{00000000-0005-0000-0000-000038000000}"/>
    <cellStyle name="$_Sovereign Bonds 060705 (version 1)_Peninsula_0510_Financiamentos Aliansce2" xfId="641" xr:uid="{00000000-0005-0000-0000-000039000000}"/>
    <cellStyle name="$_Sovereign Bonds 060705 (version 1)_Peninsula_0510_Financiamentos Aliansce3" xfId="642" xr:uid="{00000000-0005-0000-0000-00003A000000}"/>
    <cellStyle name="$_Sovereign Bonds 060705 (version 1)_Peninsula_0510_Orc SCGR" xfId="643" xr:uid="{00000000-0005-0000-0000-00003B000000}"/>
    <cellStyle name="$_Sovereign Bonds 060705 (version 1)_Península_Financiamentos Aliansce2" xfId="644" xr:uid="{00000000-0005-0000-0000-00003C000000}"/>
    <cellStyle name="$_Sovereign Bonds 060705 (version 1)_Península_Financiamentos Aliansce3" xfId="645" xr:uid="{00000000-0005-0000-0000-00003D000000}"/>
    <cellStyle name="$_Sovereign Bonds 060705 (version 1)_Península_Orc SCGR" xfId="646" xr:uid="{00000000-0005-0000-0000-00003E000000}"/>
    <cellStyle name="$_Sovereign Bonds 060705 (version 1)_Resumo Juros e Variações" xfId="647" xr:uid="{00000000-0005-0000-0000-00003F000000}"/>
    <cellStyle name="$_Sovereign Bonds 060705 (version 1)_Resumo Juros e Variações_Financiamentos Aliansce2" xfId="648" xr:uid="{00000000-0005-0000-0000-000040000000}"/>
    <cellStyle name="$_Sovereign Bonds 060705 (version 1)_Resumo Juros e Variações_Financiamentos Aliansce3" xfId="649" xr:uid="{00000000-0005-0000-0000-000041000000}"/>
    <cellStyle name="$_Sovereign Bonds 060705 (version 1)_Resumo Juros e Variações_Orc SCGR" xfId="650" xr:uid="{00000000-0005-0000-0000-000042000000}"/>
    <cellStyle name="$_Sovereign Bonds 060705_1" xfId="651" xr:uid="{00000000-0005-0000-0000-000043000000}"/>
    <cellStyle name="$_Sovereign Bonds 060705_1_01 NET DCF Model" xfId="652" xr:uid="{00000000-0005-0000-0000-000044000000}"/>
    <cellStyle name="$_Sovereign Bonds 060705_1_03 Embratel DCF Model_Loscos" xfId="653" xr:uid="{00000000-0005-0000-0000-000045000000}"/>
    <cellStyle name="$_Sovereign Bonds 060705_1_03 Embratel DCF Model_Loscos_base DCF" xfId="654" xr:uid="{00000000-0005-0000-0000-000046000000}"/>
    <cellStyle name="$_Sovereign Bonds 060705_1_03 Embratel DCF Model_Loscos_Corporate Model_base case" xfId="655" xr:uid="{00000000-0005-0000-0000-000047000000}"/>
    <cellStyle name="$_Sovereign Bonds 060705_1_03 Embratel DCF Model_Loscos_Current Malls" xfId="656" xr:uid="{00000000-0005-0000-0000-000048000000}"/>
    <cellStyle name="$_Sovereign Bonds 060705_1_03 Embratel DCF Model_Loscos_Financiamentos Aliansce2" xfId="657" xr:uid="{00000000-0005-0000-0000-000049000000}"/>
    <cellStyle name="$_Sovereign Bonds 060705_1_03 Embratel DCF Model_Loscos_Financiamentos Aliansce3" xfId="658" xr:uid="{00000000-0005-0000-0000-00004A000000}"/>
    <cellStyle name="$_Sovereign Bonds 060705_1_03 Embratel DCF Model_Loscos_Modelo BRMalls_Carraz" xfId="659" xr:uid="{00000000-0005-0000-0000-00004B000000}"/>
    <cellStyle name="$_Sovereign Bonds 060705_1_03 Embratel DCF Model_Loscos_Modelo em construçào_FINANCIALS thiago" xfId="660" xr:uid="{00000000-0005-0000-0000-00004C000000}"/>
    <cellStyle name="$_Sovereign Bonds 060705_1_03 Embratel DCF Model_Loscos_Orc SCGR" xfId="661" xr:uid="{00000000-0005-0000-0000-00004D000000}"/>
    <cellStyle name="$_Sovereign Bonds 060705_1_03 Embratel DCF Model_Loscos_Orçamento 2009_Cash  Funding" xfId="662" xr:uid="{00000000-0005-0000-0000-00004E000000}"/>
    <cellStyle name="$_Sovereign Bonds 060705_1_05 NET DCF Model" xfId="663" xr:uid="{00000000-0005-0000-0000-00004F000000}"/>
    <cellStyle name="$_Sovereign Bonds 060705_1_05 TMX Brazil DCF Model" xfId="664" xr:uid="{00000000-0005-0000-0000-000050000000}"/>
    <cellStyle name="$_Sovereign Bonds 060705_1_base DCF" xfId="665" xr:uid="{00000000-0005-0000-0000-000051000000}"/>
    <cellStyle name="$_Sovereign Bonds 060705_1_Consolidação" xfId="666" xr:uid="{00000000-0005-0000-0000-000052000000}"/>
    <cellStyle name="$_Sovereign Bonds 060705_1_Consolidação IMOB" xfId="667" xr:uid="{00000000-0005-0000-0000-000053000000}"/>
    <cellStyle name="$_Sovereign Bonds 060705_1_Consolidação IMOB_Financiamentos Aliansce2" xfId="668" xr:uid="{00000000-0005-0000-0000-000054000000}"/>
    <cellStyle name="$_Sovereign Bonds 060705_1_Consolidação IMOB_Financiamentos Aliansce3" xfId="669" xr:uid="{00000000-0005-0000-0000-000055000000}"/>
    <cellStyle name="$_Sovereign Bonds 060705_1_Consolidação IMOB_Orc SCGR" xfId="670" xr:uid="{00000000-0005-0000-0000-000056000000}"/>
    <cellStyle name="$_Sovereign Bonds 060705_1_Consolidação_Financiamentos Aliansce2" xfId="671" xr:uid="{00000000-0005-0000-0000-000057000000}"/>
    <cellStyle name="$_Sovereign Bonds 060705_1_Consolidação_Financiamentos Aliansce3" xfId="672" xr:uid="{00000000-0005-0000-0000-000058000000}"/>
    <cellStyle name="$_Sovereign Bonds 060705_1_Consolidação_Orc SCGR" xfId="673" xr:uid="{00000000-0005-0000-0000-000059000000}"/>
    <cellStyle name="$_Sovereign Bonds 060705_1_Corporate Model_base case" xfId="674" xr:uid="{00000000-0005-0000-0000-00005A000000}"/>
    <cellStyle name="$_Sovereign Bonds 060705_1_Current Malls" xfId="675" xr:uid="{00000000-0005-0000-0000-00005B000000}"/>
    <cellStyle name="$_Sovereign Bonds 060705_1_Estudo de Viabilidade -IMOB Henri" xfId="676" xr:uid="{00000000-0005-0000-0000-00005C000000}"/>
    <cellStyle name="$_Sovereign Bonds 060705_1_Estudo de Viabilidade -IMOB Henri_Financiamentos Aliansce2" xfId="677" xr:uid="{00000000-0005-0000-0000-00005D000000}"/>
    <cellStyle name="$_Sovereign Bonds 060705_1_Estudo de Viabilidade -IMOB Henri_Financiamentos Aliansce3" xfId="678" xr:uid="{00000000-0005-0000-0000-00005E000000}"/>
    <cellStyle name="$_Sovereign Bonds 060705_1_Estudo de Viabilidade -IMOB Henri_Orc SCGR" xfId="679" xr:uid="{00000000-0005-0000-0000-00005F000000}"/>
    <cellStyle name="$_Sovereign Bonds 060705_1_Financiamentos Aliansce2" xfId="680" xr:uid="{00000000-0005-0000-0000-000060000000}"/>
    <cellStyle name="$_Sovereign Bonds 060705_1_Financiamentos Aliansce3" xfId="681" xr:uid="{00000000-0005-0000-0000-000061000000}"/>
    <cellStyle name="$_Sovereign Bonds 060705_1_FP 100" xfId="682" xr:uid="{00000000-0005-0000-0000-000062000000}"/>
    <cellStyle name="$_Sovereign Bonds 060705_1_FP 100_Financiamentos Aliansce2" xfId="683" xr:uid="{00000000-0005-0000-0000-000063000000}"/>
    <cellStyle name="$_Sovereign Bonds 060705_1_FP 100_Financiamentos Aliansce3" xfId="684" xr:uid="{00000000-0005-0000-0000-000064000000}"/>
    <cellStyle name="$_Sovereign Bonds 060705_1_FP 100_Orc SCGR" xfId="685" xr:uid="{00000000-0005-0000-0000-000065000000}"/>
    <cellStyle name="$_Sovereign Bonds 060705_1_Modelo BRMalls_Carraz" xfId="686" xr:uid="{00000000-0005-0000-0000-000066000000}"/>
    <cellStyle name="$_Sovereign Bonds 060705_1_Modelo em construçào_FINANCIALS thiago" xfId="687" xr:uid="{00000000-0005-0000-0000-000067000000}"/>
    <cellStyle name="$_Sovereign Bonds 060705_1_Orc SCGR" xfId="688" xr:uid="{00000000-0005-0000-0000-000068000000}"/>
    <cellStyle name="$_Sovereign Bonds 060705_1_Orçamento 2009_Cash  Funding" xfId="689" xr:uid="{00000000-0005-0000-0000-000069000000}"/>
    <cellStyle name="$_Sovereign Bonds 060705_1_Península" xfId="690" xr:uid="{00000000-0005-0000-0000-00006A000000}"/>
    <cellStyle name="$_Sovereign Bonds 060705_1_Peninsula_0510" xfId="691" xr:uid="{00000000-0005-0000-0000-00006B000000}"/>
    <cellStyle name="$_Sovereign Bonds 060705_1_Peninsula_0510_Financiamentos Aliansce2" xfId="692" xr:uid="{00000000-0005-0000-0000-00006C000000}"/>
    <cellStyle name="$_Sovereign Bonds 060705_1_Peninsula_0510_Financiamentos Aliansce3" xfId="693" xr:uid="{00000000-0005-0000-0000-00006D000000}"/>
    <cellStyle name="$_Sovereign Bonds 060705_1_Peninsula_0510_Orc SCGR" xfId="694" xr:uid="{00000000-0005-0000-0000-00006E000000}"/>
    <cellStyle name="$_Sovereign Bonds 060705_1_Península_Financiamentos Aliansce2" xfId="695" xr:uid="{00000000-0005-0000-0000-00006F000000}"/>
    <cellStyle name="$_Sovereign Bonds 060705_1_Península_Financiamentos Aliansce3" xfId="696" xr:uid="{00000000-0005-0000-0000-000070000000}"/>
    <cellStyle name="$_Sovereign Bonds 060705_1_Península_Orc SCGR" xfId="697" xr:uid="{00000000-0005-0000-0000-000071000000}"/>
    <cellStyle name="$_Sovereign Bonds 060705_1_Resumo Juros e Variações" xfId="698" xr:uid="{00000000-0005-0000-0000-000072000000}"/>
    <cellStyle name="$_Sovereign Bonds 060705_1_Resumo Juros e Variações_Financiamentos Aliansce2" xfId="699" xr:uid="{00000000-0005-0000-0000-000073000000}"/>
    <cellStyle name="$_Sovereign Bonds 060705_1_Resumo Juros e Variações_Financiamentos Aliansce3" xfId="700" xr:uid="{00000000-0005-0000-0000-000074000000}"/>
    <cellStyle name="$_Sovereign Bonds 060705_1_Resumo Juros e Variações_Orc SCGR" xfId="701" xr:uid="{00000000-0005-0000-0000-000075000000}"/>
    <cellStyle name="$_Sovereign Bonds 060705_base DCF" xfId="702" xr:uid="{00000000-0005-0000-0000-000076000000}"/>
    <cellStyle name="$_Sovereign Bonds 060705_Corporate Model_base case" xfId="703" xr:uid="{00000000-0005-0000-0000-000077000000}"/>
    <cellStyle name="$_Sovereign Bonds 060705_Current Malls" xfId="704" xr:uid="{00000000-0005-0000-0000-000078000000}"/>
    <cellStyle name="$_Sovereign Bonds 060705_Financiamentos Aliansce2" xfId="705" xr:uid="{00000000-0005-0000-0000-000079000000}"/>
    <cellStyle name="$_Sovereign Bonds 060705_Financiamentos Aliansce3" xfId="706" xr:uid="{00000000-0005-0000-0000-00007A000000}"/>
    <cellStyle name="$_Sovereign Bonds 060705_Modelo BRMalls_Carraz" xfId="707" xr:uid="{00000000-0005-0000-0000-00007B000000}"/>
    <cellStyle name="$_Sovereign Bonds 060705_Modelo em construçào_FINANCIALS thiago" xfId="708" xr:uid="{00000000-0005-0000-0000-00007C000000}"/>
    <cellStyle name="$_Sovereign Bonds 060705_Orc SCGR" xfId="709" xr:uid="{00000000-0005-0000-0000-00007D000000}"/>
    <cellStyle name="$_Sovereign Bonds 060705_Orçamento 2009_Cash  Funding" xfId="710" xr:uid="{00000000-0005-0000-0000-00007E000000}"/>
    <cellStyle name="$0" xfId="711" xr:uid="{00000000-0005-0000-0000-00007F000000}"/>
    <cellStyle name="$0,000" xfId="712" xr:uid="{00000000-0005-0000-0000-000080000000}"/>
    <cellStyle name="$0,000.0" xfId="713" xr:uid="{00000000-0005-0000-0000-000081000000}"/>
    <cellStyle name="$0,000.00" xfId="714" xr:uid="{00000000-0005-0000-0000-000082000000}"/>
    <cellStyle name="$0,000.000" xfId="715" xr:uid="{00000000-0005-0000-0000-000083000000}"/>
    <cellStyle name="$0,000.0000" xfId="716" xr:uid="{00000000-0005-0000-0000-000084000000}"/>
    <cellStyle name="$0,000_Consolidação" xfId="717" xr:uid="{00000000-0005-0000-0000-000085000000}"/>
    <cellStyle name="$0.00" xfId="718" xr:uid="{00000000-0005-0000-0000-000086000000}"/>
    <cellStyle name="$0.000" xfId="719" xr:uid="{00000000-0005-0000-0000-000087000000}"/>
    <cellStyle name="$0.0000" xfId="720" xr:uid="{00000000-0005-0000-0000-000088000000}"/>
    <cellStyle name="$0_Consolidação" xfId="721" xr:uid="{00000000-0005-0000-0000-000089000000}"/>
    <cellStyle name="$K" xfId="722" xr:uid="{00000000-0005-0000-0000-00008A000000}"/>
    <cellStyle name="%" xfId="723" xr:uid="{00000000-0005-0000-0000-00008B000000}"/>
    <cellStyle name="% 2" xfId="724" xr:uid="{00000000-0005-0000-0000-00008C000000}"/>
    <cellStyle name="%_Download Colombo" xfId="725" xr:uid="{00000000-0005-0000-0000-00008D000000}"/>
    <cellStyle name="%_GranCasa (FincaI)_Fees" xfId="726" xr:uid="{00000000-0005-0000-0000-00008E000000}"/>
    <cellStyle name="%_Madeira v0.17 17_11_2011" xfId="727" xr:uid="{00000000-0005-0000-0000-00008F000000}"/>
    <cellStyle name="%_Max Center&amp;Max Ocio" xfId="728" xr:uid="{00000000-0005-0000-0000-000090000000}"/>
    <cellStyle name="******************************************" xfId="729" xr:uid="{00000000-0005-0000-0000-000091000000}"/>
    <cellStyle name="?? [0]_??" xfId="730" xr:uid="{00000000-0005-0000-0000-000092000000}"/>
    <cellStyle name="??_?.????" xfId="731" xr:uid="{00000000-0005-0000-0000-000093000000}"/>
    <cellStyle name="_%(SignOnly)" xfId="732" xr:uid="{00000000-0005-0000-0000-000094000000}"/>
    <cellStyle name="_%(SignSpaceOnly)" xfId="733" xr:uid="{00000000-0005-0000-0000-000095000000}"/>
    <cellStyle name="_CF Feira de Santana 10y (Versão Aprovada)" xfId="734" xr:uid="{00000000-0005-0000-0000-000096000000}"/>
    <cellStyle name="_Comma" xfId="735" xr:uid="{00000000-0005-0000-0000-000097000000}"/>
    <cellStyle name="_Comma_01 AVP_ Project Infinitum" xfId="736" xr:uid="{00000000-0005-0000-0000-000098000000}"/>
    <cellStyle name="_Comma_02 Backup Charts" xfId="737" xr:uid="{00000000-0005-0000-0000-000099000000}"/>
    <cellStyle name="_Comma_avp" xfId="738" xr:uid="{00000000-0005-0000-0000-00009A000000}"/>
    <cellStyle name="_Comma_AVP_ NewCo" xfId="739" xr:uid="{00000000-0005-0000-0000-00009B000000}"/>
    <cellStyle name="_Comma_Brazil bond data" xfId="740" xr:uid="{00000000-0005-0000-0000-00009C000000}"/>
    <cellStyle name="_Comma_dcf" xfId="741" xr:uid="{00000000-0005-0000-0000-00009D000000}"/>
    <cellStyle name="_Comma_LA WACC Discount_1" xfId="742" xr:uid="{00000000-0005-0000-0000-00009E000000}"/>
    <cellStyle name="_Comma_Oil &amp; Gas betas" xfId="743" xr:uid="{00000000-0005-0000-0000-00009F000000}"/>
    <cellStyle name="_Comma_WACC Analysis" xfId="744" xr:uid="{00000000-0005-0000-0000-0000A0000000}"/>
    <cellStyle name="_Comma_WACC Analysis_4b_0827_2" xfId="745" xr:uid="{00000000-0005-0000-0000-0000A1000000}"/>
    <cellStyle name="_Consolidated CF Aliansce" xfId="746" xr:uid="{00000000-0005-0000-0000-0000A2000000}"/>
    <cellStyle name="_Consolidated CF Aliansce 2" xfId="747" xr:uid="{00000000-0005-0000-0000-0000A3000000}"/>
    <cellStyle name="_Consolidated CF Aliansce 3" xfId="748" xr:uid="{00000000-0005-0000-0000-0000A4000000}"/>
    <cellStyle name="_Consolidated CF Aliansce 4" xfId="749" xr:uid="{00000000-0005-0000-0000-0000A5000000}"/>
    <cellStyle name="_Consolidated CF Aliansce_Financiamentos Aliansce2" xfId="750" xr:uid="{00000000-0005-0000-0000-0000A6000000}"/>
    <cellStyle name="_Consolidated CF Aliansce_Financiamentos Aliansce3" xfId="751" xr:uid="{00000000-0005-0000-0000-0000A7000000}"/>
    <cellStyle name="_Currency" xfId="752" xr:uid="{00000000-0005-0000-0000-0000A8000000}"/>
    <cellStyle name="_Currency_01 AVP_ Project Infinitum" xfId="753" xr:uid="{00000000-0005-0000-0000-0000A9000000}"/>
    <cellStyle name="_Currency_01 AVP_ Project Infinitum_Consolidação" xfId="754" xr:uid="{00000000-0005-0000-0000-0000AA000000}"/>
    <cellStyle name="_Currency_01 AVP_ Project Infinitum_Consolidação IMOB" xfId="755" xr:uid="{00000000-0005-0000-0000-0000AB000000}"/>
    <cellStyle name="_Currency_01 AVP_ Project Infinitum_Estudo de Viabilidade -IMOB Henri" xfId="756" xr:uid="{00000000-0005-0000-0000-0000AC000000}"/>
    <cellStyle name="_Currency_01 AVP_ Project Infinitum_FP 100" xfId="757" xr:uid="{00000000-0005-0000-0000-0000AD000000}"/>
    <cellStyle name="_Currency_01 AVP_ Project Infinitum_Península" xfId="758" xr:uid="{00000000-0005-0000-0000-0000AE000000}"/>
    <cellStyle name="_Currency_01 AVP_ Project Infinitum_Peninsula_0510" xfId="759" xr:uid="{00000000-0005-0000-0000-0000AF000000}"/>
    <cellStyle name="_Currency_01 AVP_ Project Infinitum_Resumo Juros e Variações" xfId="760" xr:uid="{00000000-0005-0000-0000-0000B0000000}"/>
    <cellStyle name="_Currency_01 TMX BR Revenue mix" xfId="761" xr:uid="{00000000-0005-0000-0000-0000B1000000}"/>
    <cellStyle name="_Currency_01 TMX BR Revenue mix_Consolidação" xfId="762" xr:uid="{00000000-0005-0000-0000-0000B2000000}"/>
    <cellStyle name="_Currency_01 TMX BR Revenue mix_Consolidação IMOB" xfId="763" xr:uid="{00000000-0005-0000-0000-0000B3000000}"/>
    <cellStyle name="_Currency_01 TMX BR Revenue mix_Estudo de Viabilidade -IMOB Henri" xfId="764" xr:uid="{00000000-0005-0000-0000-0000B4000000}"/>
    <cellStyle name="_Currency_01 TMX BR Revenue mix_FP 100" xfId="765" xr:uid="{00000000-0005-0000-0000-0000B5000000}"/>
    <cellStyle name="_Currency_01 TMX BR Revenue mix_Península" xfId="766" xr:uid="{00000000-0005-0000-0000-0000B6000000}"/>
    <cellStyle name="_Currency_01 TMX BR Revenue mix_Peninsula_0510" xfId="767" xr:uid="{00000000-0005-0000-0000-0000B7000000}"/>
    <cellStyle name="_Currency_01 TMX BR Revenue mix_Resumo Juros e Variações" xfId="768" xr:uid="{00000000-0005-0000-0000-0000B8000000}"/>
    <cellStyle name="_Currency_02 Backup Charts" xfId="769" xr:uid="{00000000-0005-0000-0000-0000B9000000}"/>
    <cellStyle name="_Currency_02 Backup Charts_Consolidação" xfId="770" xr:uid="{00000000-0005-0000-0000-0000BA000000}"/>
    <cellStyle name="_Currency_02 Backup Charts_Consolidação IMOB" xfId="771" xr:uid="{00000000-0005-0000-0000-0000BB000000}"/>
    <cellStyle name="_Currency_02 Backup Charts_Estudo de Viabilidade -IMOB Henri" xfId="772" xr:uid="{00000000-0005-0000-0000-0000BC000000}"/>
    <cellStyle name="_Currency_02 Backup Charts_FP 100" xfId="773" xr:uid="{00000000-0005-0000-0000-0000BD000000}"/>
    <cellStyle name="_Currency_02 Backup Charts_Península" xfId="774" xr:uid="{00000000-0005-0000-0000-0000BE000000}"/>
    <cellStyle name="_Currency_02 Backup Charts_Peninsula_0510" xfId="775" xr:uid="{00000000-0005-0000-0000-0000BF000000}"/>
    <cellStyle name="_Currency_02 Backup Charts_Resumo Juros e Variações" xfId="776" xr:uid="{00000000-0005-0000-0000-0000C0000000}"/>
    <cellStyle name="_Currency_02 Blended and actual_Telmex_ buying_ NET" xfId="777" xr:uid="{00000000-0005-0000-0000-0000C1000000}"/>
    <cellStyle name="_Currency_02 Blended and actual_Telmex_ buying_ NET_Consolidação" xfId="778" xr:uid="{00000000-0005-0000-0000-0000C2000000}"/>
    <cellStyle name="_Currency_02 Blended and actual_Telmex_ buying_ NET_Consolidação IMOB" xfId="779" xr:uid="{00000000-0005-0000-0000-0000C3000000}"/>
    <cellStyle name="_Currency_02 Blended and actual_Telmex_ buying_ NET_Estudo de Viabilidade -IMOB Henri" xfId="780" xr:uid="{00000000-0005-0000-0000-0000C4000000}"/>
    <cellStyle name="_Currency_02 Blended and actual_Telmex_ buying_ NET_FP 100" xfId="781" xr:uid="{00000000-0005-0000-0000-0000C5000000}"/>
    <cellStyle name="_Currency_02 Blended and actual_Telmex_ buying_ NET_Península" xfId="782" xr:uid="{00000000-0005-0000-0000-0000C6000000}"/>
    <cellStyle name="_Currency_02 Blended and actual_Telmex_ buying_ NET_Peninsula_0510" xfId="783" xr:uid="{00000000-0005-0000-0000-0000C7000000}"/>
    <cellStyle name="_Currency_02 Blended and actual_Telmex_ buying_ NET_Resumo Juros e Variações" xfId="784" xr:uid="{00000000-0005-0000-0000-0000C8000000}"/>
    <cellStyle name="_Currency_02 TMX Brazil Management Projections_R$" xfId="785" xr:uid="{00000000-0005-0000-0000-0000C9000000}"/>
    <cellStyle name="_Currency_02 TMX Brazil Management Projections_R$ 2" xfId="786" xr:uid="{00000000-0005-0000-0000-0000CA000000}"/>
    <cellStyle name="_Currency_02 TMX Brazil Management Projections_R$ 3" xfId="787" xr:uid="{00000000-0005-0000-0000-0000CB000000}"/>
    <cellStyle name="_Currency_02 TMX Brazil Management Projections_R$ 4" xfId="788" xr:uid="{00000000-0005-0000-0000-0000CC000000}"/>
    <cellStyle name="_Currency_02 TMX Brazil Management Projections_R$_Consolidação" xfId="789" xr:uid="{00000000-0005-0000-0000-0000CD000000}"/>
    <cellStyle name="_Currency_02 TMX Brazil Management Projections_R$_Consolidação 2" xfId="790" xr:uid="{00000000-0005-0000-0000-0000CE000000}"/>
    <cellStyle name="_Currency_02 TMX Brazil Management Projections_R$_Consolidação 3" xfId="791" xr:uid="{00000000-0005-0000-0000-0000CF000000}"/>
    <cellStyle name="_Currency_02 TMX Brazil Management Projections_R$_Consolidação 4" xfId="792" xr:uid="{00000000-0005-0000-0000-0000D0000000}"/>
    <cellStyle name="_Currency_02 TMX Brazil Management Projections_R$_Consolidação IMOB" xfId="793" xr:uid="{00000000-0005-0000-0000-0000D1000000}"/>
    <cellStyle name="_Currency_02 TMX Brazil Management Projections_R$_Consolidação IMOB 2" xfId="794" xr:uid="{00000000-0005-0000-0000-0000D2000000}"/>
    <cellStyle name="_Currency_02 TMX Brazil Management Projections_R$_Consolidação IMOB 3" xfId="795" xr:uid="{00000000-0005-0000-0000-0000D3000000}"/>
    <cellStyle name="_Currency_02 TMX Brazil Management Projections_R$_Consolidação IMOB 4" xfId="796" xr:uid="{00000000-0005-0000-0000-0000D4000000}"/>
    <cellStyle name="_Currency_02 TMX Brazil Management Projections_R$_Estudo de Viabilidade -IMOB Henri" xfId="797" xr:uid="{00000000-0005-0000-0000-0000D5000000}"/>
    <cellStyle name="_Currency_02 TMX Brazil Management Projections_R$_Estudo de Viabilidade -IMOB Henri 2" xfId="798" xr:uid="{00000000-0005-0000-0000-0000D6000000}"/>
    <cellStyle name="_Currency_02 TMX Brazil Management Projections_R$_Estudo de Viabilidade -IMOB Henri 3" xfId="799" xr:uid="{00000000-0005-0000-0000-0000D7000000}"/>
    <cellStyle name="_Currency_02 TMX Brazil Management Projections_R$_Estudo de Viabilidade -IMOB Henri 4" xfId="800" xr:uid="{00000000-0005-0000-0000-0000D8000000}"/>
    <cellStyle name="_Currency_02 TMX Brazil Management Projections_R$_FP 100" xfId="801" xr:uid="{00000000-0005-0000-0000-0000D9000000}"/>
    <cellStyle name="_Currency_02 TMX Brazil Management Projections_R$_FP 100 2" xfId="802" xr:uid="{00000000-0005-0000-0000-0000DA000000}"/>
    <cellStyle name="_Currency_02 TMX Brazil Management Projections_R$_FP 100 3" xfId="803" xr:uid="{00000000-0005-0000-0000-0000DB000000}"/>
    <cellStyle name="_Currency_02 TMX Brazil Management Projections_R$_FP 100 4" xfId="804" xr:uid="{00000000-0005-0000-0000-0000DC000000}"/>
    <cellStyle name="_Currency_02 TMX Brazil Management Projections_R$_Península" xfId="805" xr:uid="{00000000-0005-0000-0000-0000DD000000}"/>
    <cellStyle name="_Currency_02 TMX Brazil Management Projections_R$_Península 2" xfId="806" xr:uid="{00000000-0005-0000-0000-0000DE000000}"/>
    <cellStyle name="_Currency_02 TMX Brazil Management Projections_R$_Península 3" xfId="807" xr:uid="{00000000-0005-0000-0000-0000DF000000}"/>
    <cellStyle name="_Currency_02 TMX Brazil Management Projections_R$_Península 4" xfId="808" xr:uid="{00000000-0005-0000-0000-0000E0000000}"/>
    <cellStyle name="_Currency_02 TMX Brazil Management Projections_R$_Peninsula_0510" xfId="809" xr:uid="{00000000-0005-0000-0000-0000E1000000}"/>
    <cellStyle name="_Currency_02 TMX Brazil Management Projections_R$_Peninsula_0510 2" xfId="810" xr:uid="{00000000-0005-0000-0000-0000E2000000}"/>
    <cellStyle name="_Currency_02 TMX Brazil Management Projections_R$_Peninsula_0510 3" xfId="811" xr:uid="{00000000-0005-0000-0000-0000E3000000}"/>
    <cellStyle name="_Currency_02 TMX Brazil Management Projections_R$_Peninsula_0510 4" xfId="812" xr:uid="{00000000-0005-0000-0000-0000E4000000}"/>
    <cellStyle name="_Currency_02 TMX Brazil Management Projections_R$_Resumo Juros e Variações" xfId="813" xr:uid="{00000000-0005-0000-0000-0000E5000000}"/>
    <cellStyle name="_Currency_02 TMX Brazil Management Projections_R$_Resumo Juros e Variações 2" xfId="814" xr:uid="{00000000-0005-0000-0000-0000E6000000}"/>
    <cellStyle name="_Currency_02 TMX Brazil Management Projections_R$_Resumo Juros e Variações 3" xfId="815" xr:uid="{00000000-0005-0000-0000-0000E7000000}"/>
    <cellStyle name="_Currency_02 TMX Brazil Management Projections_R$_Resumo Juros e Variações 4" xfId="816" xr:uid="{00000000-0005-0000-0000-0000E8000000}"/>
    <cellStyle name="_Currency_03 Projections Comparison - Infinitum" xfId="817" xr:uid="{00000000-0005-0000-0000-0000E9000000}"/>
    <cellStyle name="_Currency_03 Projections Comparison - Infinitum_Consolidação" xfId="818" xr:uid="{00000000-0005-0000-0000-0000EA000000}"/>
    <cellStyle name="_Currency_03 Projections Comparison - Infinitum_Consolidação IMOB" xfId="819" xr:uid="{00000000-0005-0000-0000-0000EB000000}"/>
    <cellStyle name="_Currency_03 Projections Comparison - Infinitum_Estudo de Viabilidade -IMOB Henri" xfId="820" xr:uid="{00000000-0005-0000-0000-0000EC000000}"/>
    <cellStyle name="_Currency_03 Projections Comparison - Infinitum_FP 100" xfId="821" xr:uid="{00000000-0005-0000-0000-0000ED000000}"/>
    <cellStyle name="_Currency_03 Projections Comparison - Infinitum_Península" xfId="822" xr:uid="{00000000-0005-0000-0000-0000EE000000}"/>
    <cellStyle name="_Currency_03 Projections Comparison - Infinitum_Peninsula_0510" xfId="823" xr:uid="{00000000-0005-0000-0000-0000EF000000}"/>
    <cellStyle name="_Currency_03 Projections Comparison - Infinitum_Resumo Juros e Variações" xfId="824" xr:uid="{00000000-0005-0000-0000-0000F0000000}"/>
    <cellStyle name="_Currency_04 WACC Vivax" xfId="825" xr:uid="{00000000-0005-0000-0000-0000F1000000}"/>
    <cellStyle name="_Currency_04 WACC Vivax_Consolidação" xfId="826" xr:uid="{00000000-0005-0000-0000-0000F2000000}"/>
    <cellStyle name="_Currency_04 WACC Vivax_Consolidação IMOB" xfId="827" xr:uid="{00000000-0005-0000-0000-0000F3000000}"/>
    <cellStyle name="_Currency_04 WACC Vivax_Estudo de Viabilidade -IMOB Henri" xfId="828" xr:uid="{00000000-0005-0000-0000-0000F4000000}"/>
    <cellStyle name="_Currency_04 WACC Vivax_FP 100" xfId="829" xr:uid="{00000000-0005-0000-0000-0000F5000000}"/>
    <cellStyle name="_Currency_04 WACC Vivax_Península" xfId="830" xr:uid="{00000000-0005-0000-0000-0000F6000000}"/>
    <cellStyle name="_Currency_04 WACC Vivax_Peninsula_0510" xfId="831" xr:uid="{00000000-0005-0000-0000-0000F7000000}"/>
    <cellStyle name="_Currency_04 WACC Vivax_Resumo Juros e Variações" xfId="832" xr:uid="{00000000-0005-0000-0000-0000F8000000}"/>
    <cellStyle name="_Currency_05 Embratel DCF Model_NEW" xfId="833" xr:uid="{00000000-0005-0000-0000-0000F9000000}"/>
    <cellStyle name="_Currency_12 Blended and actual _Telmex_buying_Embratel" xfId="834" xr:uid="{00000000-0005-0000-0000-0000FA000000}"/>
    <cellStyle name="_Currency_12 Blended and actual _Telmex_buying_Embratel_Consolidação" xfId="835" xr:uid="{00000000-0005-0000-0000-0000FB000000}"/>
    <cellStyle name="_Currency_12 Blended and actual _Telmex_buying_Embratel_Consolidação IMOB" xfId="836" xr:uid="{00000000-0005-0000-0000-0000FC000000}"/>
    <cellStyle name="_Currency_12 Blended and actual _Telmex_buying_Embratel_Estudo de Viabilidade -IMOB Henri" xfId="837" xr:uid="{00000000-0005-0000-0000-0000FD000000}"/>
    <cellStyle name="_Currency_12 Blended and actual _Telmex_buying_Embratel_FP 100" xfId="838" xr:uid="{00000000-0005-0000-0000-0000FE000000}"/>
    <cellStyle name="_Currency_12 Blended and actual _Telmex_buying_Embratel_Península" xfId="839" xr:uid="{00000000-0005-0000-0000-0000FF000000}"/>
    <cellStyle name="_Currency_12 Blended and actual _Telmex_buying_Embratel_Peninsula_0510" xfId="840" xr:uid="{00000000-0005-0000-0000-000000010000}"/>
    <cellStyle name="_Currency_12 Blended and actual _Telmex_buying_Embratel_Resumo Juros e Variações" xfId="841" xr:uid="{00000000-0005-0000-0000-000001010000}"/>
    <cellStyle name="_Currency_avp" xfId="842" xr:uid="{00000000-0005-0000-0000-000002010000}"/>
    <cellStyle name="_Currency_AVP_ NewCo" xfId="843" xr:uid="{00000000-0005-0000-0000-000003010000}"/>
    <cellStyle name="_Currency_AVP_ NewCo_Consolidação" xfId="844" xr:uid="{00000000-0005-0000-0000-000004010000}"/>
    <cellStyle name="_Currency_AVP_ NewCo_Consolidação IMOB" xfId="845" xr:uid="{00000000-0005-0000-0000-000005010000}"/>
    <cellStyle name="_Currency_AVP_ NewCo_Estudo de Viabilidade -IMOB Henri" xfId="846" xr:uid="{00000000-0005-0000-0000-000006010000}"/>
    <cellStyle name="_Currency_AVP_ NewCo_FP 100" xfId="847" xr:uid="{00000000-0005-0000-0000-000007010000}"/>
    <cellStyle name="_Currency_AVP_ NewCo_Península" xfId="848" xr:uid="{00000000-0005-0000-0000-000008010000}"/>
    <cellStyle name="_Currency_AVP_ NewCo_Peninsula_0510" xfId="849" xr:uid="{00000000-0005-0000-0000-000009010000}"/>
    <cellStyle name="_Currency_AVP_ NewCo_Resumo Juros e Variações" xfId="850" xr:uid="{00000000-0005-0000-0000-00000A010000}"/>
    <cellStyle name="_Currency_avp_Consolidação" xfId="851" xr:uid="{00000000-0005-0000-0000-00000B010000}"/>
    <cellStyle name="_Currency_avp_Consolidação IMOB" xfId="852" xr:uid="{00000000-0005-0000-0000-00000C010000}"/>
    <cellStyle name="_Currency_avp_Estudo de Viabilidade -IMOB Henri" xfId="853" xr:uid="{00000000-0005-0000-0000-00000D010000}"/>
    <cellStyle name="_Currency_avp_FP 100" xfId="854" xr:uid="{00000000-0005-0000-0000-00000E010000}"/>
    <cellStyle name="_Currency_avp_Península" xfId="855" xr:uid="{00000000-0005-0000-0000-00000F010000}"/>
    <cellStyle name="_Currency_avp_Peninsula_0510" xfId="856" xr:uid="{00000000-0005-0000-0000-000010010000}"/>
    <cellStyle name="_Currency_avp_Resumo Juros e Variações" xfId="857" xr:uid="{00000000-0005-0000-0000-000011010000}"/>
    <cellStyle name="_Currency_Brazil bond data" xfId="858" xr:uid="{00000000-0005-0000-0000-000012010000}"/>
    <cellStyle name="_Currency_Brazil bond data_Consolidação" xfId="859" xr:uid="{00000000-0005-0000-0000-000013010000}"/>
    <cellStyle name="_Currency_Brazil bond data_Consolidação IMOB" xfId="860" xr:uid="{00000000-0005-0000-0000-000014010000}"/>
    <cellStyle name="_Currency_Brazil bond data_Estudo de Viabilidade -IMOB Henri" xfId="861" xr:uid="{00000000-0005-0000-0000-000015010000}"/>
    <cellStyle name="_Currency_Brazil bond data_FP 100" xfId="862" xr:uid="{00000000-0005-0000-0000-000016010000}"/>
    <cellStyle name="_Currency_Brazil bond data_Península" xfId="863" xr:uid="{00000000-0005-0000-0000-000017010000}"/>
    <cellStyle name="_Currency_Brazil bond data_Peninsula_0510" xfId="864" xr:uid="{00000000-0005-0000-0000-000018010000}"/>
    <cellStyle name="_Currency_Brazil bond data_Resumo Juros e Variações" xfId="865" xr:uid="{00000000-0005-0000-0000-000019010000}"/>
    <cellStyle name="_Currency_Consolidação" xfId="866" xr:uid="{00000000-0005-0000-0000-00001A010000}"/>
    <cellStyle name="_Currency_Consolidação IMOB" xfId="867" xr:uid="{00000000-0005-0000-0000-00001B010000}"/>
    <cellStyle name="_Currency_dcf" xfId="868" xr:uid="{00000000-0005-0000-0000-00001C010000}"/>
    <cellStyle name="_Currency_dcf_01_WACC Colombia_Analysis" xfId="869" xr:uid="{00000000-0005-0000-0000-00001D010000}"/>
    <cellStyle name="_Currency_dcf_01_WACC Colombia_Analysis_Consolidação" xfId="870" xr:uid="{00000000-0005-0000-0000-00001E010000}"/>
    <cellStyle name="_Currency_dcf_01_WACC Colombia_Analysis_Consolidação IMOB" xfId="871" xr:uid="{00000000-0005-0000-0000-00001F010000}"/>
    <cellStyle name="_Currency_dcf_01_WACC Colombia_Analysis_Estudo de Viabilidade -IMOB Henri" xfId="872" xr:uid="{00000000-0005-0000-0000-000020010000}"/>
    <cellStyle name="_Currency_dcf_01_WACC Colombia_Analysis_FP 100" xfId="873" xr:uid="{00000000-0005-0000-0000-000021010000}"/>
    <cellStyle name="_Currency_dcf_01_WACC Colombia_Analysis_Península" xfId="874" xr:uid="{00000000-0005-0000-0000-000022010000}"/>
    <cellStyle name="_Currency_dcf_01_WACC Colombia_Analysis_Peninsula_0510" xfId="875" xr:uid="{00000000-0005-0000-0000-000023010000}"/>
    <cellStyle name="_Currency_dcf_01_WACC Colombia_Analysis_Resumo Juros e Variações" xfId="876" xr:uid="{00000000-0005-0000-0000-000024010000}"/>
    <cellStyle name="_Currency_dcf_04 WACC Vivax" xfId="877" xr:uid="{00000000-0005-0000-0000-000025010000}"/>
    <cellStyle name="_Currency_dcf_04 WACC Vivax_Consolidação" xfId="878" xr:uid="{00000000-0005-0000-0000-000026010000}"/>
    <cellStyle name="_Currency_dcf_04 WACC Vivax_Consolidação IMOB" xfId="879" xr:uid="{00000000-0005-0000-0000-000027010000}"/>
    <cellStyle name="_Currency_dcf_04 WACC Vivax_Estudo de Viabilidade -IMOB Henri" xfId="880" xr:uid="{00000000-0005-0000-0000-000028010000}"/>
    <cellStyle name="_Currency_dcf_04 WACC Vivax_FP 100" xfId="881" xr:uid="{00000000-0005-0000-0000-000029010000}"/>
    <cellStyle name="_Currency_dcf_04 WACC Vivax_Península" xfId="882" xr:uid="{00000000-0005-0000-0000-00002A010000}"/>
    <cellStyle name="_Currency_dcf_04 WACC Vivax_Peninsula_0510" xfId="883" xr:uid="{00000000-0005-0000-0000-00002B010000}"/>
    <cellStyle name="_Currency_dcf_04 WACC Vivax_Resumo Juros e Variações" xfId="884" xr:uid="{00000000-0005-0000-0000-00002C010000}"/>
    <cellStyle name="_Currency_dcf_Consolidação" xfId="885" xr:uid="{00000000-0005-0000-0000-00002D010000}"/>
    <cellStyle name="_Currency_dcf_Consolidação IMOB" xfId="886" xr:uid="{00000000-0005-0000-0000-00002E010000}"/>
    <cellStyle name="_Currency_dcf_Dados por segmento julho 06" xfId="887" xr:uid="{00000000-0005-0000-0000-00002F010000}"/>
    <cellStyle name="_Currency_dcf_Estudo de Viabilidade - EXP BHS" xfId="888" xr:uid="{00000000-0005-0000-0000-000030010000}"/>
    <cellStyle name="_Currency_dcf_Estudo de Viabilidade - EXP BHS_Consolidação" xfId="889" xr:uid="{00000000-0005-0000-0000-000031010000}"/>
    <cellStyle name="_Currency_dcf_FP 100" xfId="890" xr:uid="{00000000-0005-0000-0000-000032010000}"/>
    <cellStyle name="_Currency_dcf_Resumo Juros e Variações" xfId="891" xr:uid="{00000000-0005-0000-0000-000033010000}"/>
    <cellStyle name="_Currency_dcf_Sovereign Bonds 060705" xfId="892" xr:uid="{00000000-0005-0000-0000-000034010000}"/>
    <cellStyle name="_Currency_dcf_Sovereign Bonds 060705 (version 1)" xfId="893" xr:uid="{00000000-0005-0000-0000-000035010000}"/>
    <cellStyle name="_Currency_dcf_Sovereign Bonds 060705 (version 1)_01 NET DCF Model" xfId="894" xr:uid="{00000000-0005-0000-0000-000036010000}"/>
    <cellStyle name="_Currency_dcf_Sovereign Bonds 060705 (version 1)_01 NET DCF Model_Consolidação" xfId="895" xr:uid="{00000000-0005-0000-0000-000037010000}"/>
    <cellStyle name="_Currency_dcf_Sovereign Bonds 060705 (version 1)_01 NET DCF Model_Consolidação IMOB" xfId="896" xr:uid="{00000000-0005-0000-0000-000038010000}"/>
    <cellStyle name="_Currency_dcf_Sovereign Bonds 060705 (version 1)_01 NET DCF Model_Estudo de Viabilidade -IMOB Henri" xfId="897" xr:uid="{00000000-0005-0000-0000-000039010000}"/>
    <cellStyle name="_Currency_dcf_Sovereign Bonds 060705 (version 1)_01 NET DCF Model_FP 100" xfId="898" xr:uid="{00000000-0005-0000-0000-00003A010000}"/>
    <cellStyle name="_Currency_dcf_Sovereign Bonds 060705 (version 1)_01 NET DCF Model_Península" xfId="899" xr:uid="{00000000-0005-0000-0000-00003B010000}"/>
    <cellStyle name="_Currency_dcf_Sovereign Bonds 060705 (version 1)_01 NET DCF Model_Peninsula_0510" xfId="900" xr:uid="{00000000-0005-0000-0000-00003C010000}"/>
    <cellStyle name="_Currency_dcf_Sovereign Bonds 060705 (version 1)_01 NET DCF Model_Resumo Juros e Variações" xfId="901" xr:uid="{00000000-0005-0000-0000-00003D010000}"/>
    <cellStyle name="_Currency_dcf_Sovereign Bonds 060705 (version 1)_03 Embratel DCF Model_Loscos" xfId="902" xr:uid="{00000000-0005-0000-0000-00003E010000}"/>
    <cellStyle name="_Currency_dcf_Sovereign Bonds 060705 (version 1)_05 NET DCF Model" xfId="903" xr:uid="{00000000-0005-0000-0000-00003F010000}"/>
    <cellStyle name="_Currency_dcf_Sovereign Bonds 060705 (version 1)_05 NET DCF Model_Consolidação" xfId="904" xr:uid="{00000000-0005-0000-0000-000040010000}"/>
    <cellStyle name="_Currency_dcf_Sovereign Bonds 060705 (version 1)_05 NET DCF Model_Consolidação IMOB" xfId="905" xr:uid="{00000000-0005-0000-0000-000041010000}"/>
    <cellStyle name="_Currency_dcf_Sovereign Bonds 060705 (version 1)_05 NET DCF Model_Estudo de Viabilidade -IMOB Henri" xfId="906" xr:uid="{00000000-0005-0000-0000-000042010000}"/>
    <cellStyle name="_Currency_dcf_Sovereign Bonds 060705 (version 1)_05 NET DCF Model_FP 100" xfId="907" xr:uid="{00000000-0005-0000-0000-000043010000}"/>
    <cellStyle name="_Currency_dcf_Sovereign Bonds 060705 (version 1)_05 NET DCF Model_Península" xfId="908" xr:uid="{00000000-0005-0000-0000-000044010000}"/>
    <cellStyle name="_Currency_dcf_Sovereign Bonds 060705 (version 1)_05 NET DCF Model_Peninsula_0510" xfId="909" xr:uid="{00000000-0005-0000-0000-000045010000}"/>
    <cellStyle name="_Currency_dcf_Sovereign Bonds 060705 (version 1)_05 NET DCF Model_Resumo Juros e Variações" xfId="910" xr:uid="{00000000-0005-0000-0000-000046010000}"/>
    <cellStyle name="_Currency_dcf_Sovereign Bonds 060705 (version 1)_05 TMX Brazil DCF Model" xfId="911" xr:uid="{00000000-0005-0000-0000-000047010000}"/>
    <cellStyle name="_Currency_dcf_Sovereign Bonds 060705 (version 1)_05 TMX Brazil DCF Model_Consolidação" xfId="912" xr:uid="{00000000-0005-0000-0000-000048010000}"/>
    <cellStyle name="_Currency_dcf_Sovereign Bonds 060705 (version 1)_05 TMX Brazil DCF Model_Consolidação IMOB" xfId="913" xr:uid="{00000000-0005-0000-0000-000049010000}"/>
    <cellStyle name="_Currency_dcf_Sovereign Bonds 060705 (version 1)_05 TMX Brazil DCF Model_Estudo de Viabilidade -IMOB Henri" xfId="914" xr:uid="{00000000-0005-0000-0000-00004A010000}"/>
    <cellStyle name="_Currency_dcf_Sovereign Bonds 060705 (version 1)_05 TMX Brazil DCF Model_FP 100" xfId="915" xr:uid="{00000000-0005-0000-0000-00004B010000}"/>
    <cellStyle name="_Currency_dcf_Sovereign Bonds 060705 (version 1)_05 TMX Brazil DCF Model_Península" xfId="916" xr:uid="{00000000-0005-0000-0000-00004C010000}"/>
    <cellStyle name="_Currency_dcf_Sovereign Bonds 060705 (version 1)_05 TMX Brazil DCF Model_Peninsula_0510" xfId="917" xr:uid="{00000000-0005-0000-0000-00004D010000}"/>
    <cellStyle name="_Currency_dcf_Sovereign Bonds 060705 (version 1)_05 TMX Brazil DCF Model_Resumo Juros e Variações" xfId="918" xr:uid="{00000000-0005-0000-0000-00004E010000}"/>
    <cellStyle name="_Currency_dcf_Sovereign Bonds 060705_01 NET DCF Model" xfId="919" xr:uid="{00000000-0005-0000-0000-00004F010000}"/>
    <cellStyle name="_Currency_dcf_Sovereign Bonds 060705_01 NET DCF Model_Consolidação" xfId="920" xr:uid="{00000000-0005-0000-0000-000050010000}"/>
    <cellStyle name="_Currency_dcf_Sovereign Bonds 060705_01 NET DCF Model_Consolidação IMOB" xfId="921" xr:uid="{00000000-0005-0000-0000-000051010000}"/>
    <cellStyle name="_Currency_dcf_Sovereign Bonds 060705_01 NET DCF Model_Estudo de Viabilidade -IMOB Henri" xfId="922" xr:uid="{00000000-0005-0000-0000-000052010000}"/>
    <cellStyle name="_Currency_dcf_Sovereign Bonds 060705_01 NET DCF Model_FP 100" xfId="923" xr:uid="{00000000-0005-0000-0000-000053010000}"/>
    <cellStyle name="_Currency_dcf_Sovereign Bonds 060705_01 NET DCF Model_Península" xfId="924" xr:uid="{00000000-0005-0000-0000-000054010000}"/>
    <cellStyle name="_Currency_dcf_Sovereign Bonds 060705_01 NET DCF Model_Peninsula_0510" xfId="925" xr:uid="{00000000-0005-0000-0000-000055010000}"/>
    <cellStyle name="_Currency_dcf_Sovereign Bonds 060705_01 NET DCF Model_Resumo Juros e Variações" xfId="926" xr:uid="{00000000-0005-0000-0000-000056010000}"/>
    <cellStyle name="_Currency_dcf_Sovereign Bonds 060705_03 Embratel DCF Model_Loscos" xfId="927" xr:uid="{00000000-0005-0000-0000-000057010000}"/>
    <cellStyle name="_Currency_dcf_Sovereign Bonds 060705_05 NET DCF Model" xfId="928" xr:uid="{00000000-0005-0000-0000-000058010000}"/>
    <cellStyle name="_Currency_dcf_Sovereign Bonds 060705_05 NET DCF Model_Consolidação" xfId="929" xr:uid="{00000000-0005-0000-0000-000059010000}"/>
    <cellStyle name="_Currency_dcf_Sovereign Bonds 060705_05 NET DCF Model_Consolidação IMOB" xfId="930" xr:uid="{00000000-0005-0000-0000-00005A010000}"/>
    <cellStyle name="_Currency_dcf_Sovereign Bonds 060705_05 NET DCF Model_Estudo de Viabilidade -IMOB Henri" xfId="931" xr:uid="{00000000-0005-0000-0000-00005B010000}"/>
    <cellStyle name="_Currency_dcf_Sovereign Bonds 060705_05 NET DCF Model_FP 100" xfId="932" xr:uid="{00000000-0005-0000-0000-00005C010000}"/>
    <cellStyle name="_Currency_dcf_Sovereign Bonds 060705_05 NET DCF Model_Península" xfId="933" xr:uid="{00000000-0005-0000-0000-00005D010000}"/>
    <cellStyle name="_Currency_dcf_Sovereign Bonds 060705_05 NET DCF Model_Peninsula_0510" xfId="934" xr:uid="{00000000-0005-0000-0000-00005E010000}"/>
    <cellStyle name="_Currency_dcf_Sovereign Bonds 060705_05 NET DCF Model_Resumo Juros e Variações" xfId="935" xr:uid="{00000000-0005-0000-0000-00005F010000}"/>
    <cellStyle name="_Currency_dcf_Sovereign Bonds 060705_05 TMX Brazil DCF Model" xfId="936" xr:uid="{00000000-0005-0000-0000-000060010000}"/>
    <cellStyle name="_Currency_dcf_Sovereign Bonds 060705_05 TMX Brazil DCF Model_Consolidação" xfId="937" xr:uid="{00000000-0005-0000-0000-000061010000}"/>
    <cellStyle name="_Currency_dcf_Sovereign Bonds 060705_05 TMX Brazil DCF Model_Consolidação IMOB" xfId="938" xr:uid="{00000000-0005-0000-0000-000062010000}"/>
    <cellStyle name="_Currency_dcf_Sovereign Bonds 060705_05 TMX Brazil DCF Model_Estudo de Viabilidade -IMOB Henri" xfId="939" xr:uid="{00000000-0005-0000-0000-000063010000}"/>
    <cellStyle name="_Currency_dcf_Sovereign Bonds 060705_05 TMX Brazil DCF Model_FP 100" xfId="940" xr:uid="{00000000-0005-0000-0000-000064010000}"/>
    <cellStyle name="_Currency_dcf_Sovereign Bonds 060705_05 TMX Brazil DCF Model_Península" xfId="941" xr:uid="{00000000-0005-0000-0000-000065010000}"/>
    <cellStyle name="_Currency_dcf_Sovereign Bonds 060705_05 TMX Brazil DCF Model_Peninsula_0510" xfId="942" xr:uid="{00000000-0005-0000-0000-000066010000}"/>
    <cellStyle name="_Currency_dcf_Sovereign Bonds 060705_05 TMX Brazil DCF Model_Resumo Juros e Variações" xfId="943" xr:uid="{00000000-0005-0000-0000-000067010000}"/>
    <cellStyle name="_Currency_EMT Management Assumptions_v2" xfId="944" xr:uid="{00000000-0005-0000-0000-000068010000}"/>
    <cellStyle name="_Currency_EMT Management Assumptions_v2_Consolidação" xfId="945" xr:uid="{00000000-0005-0000-0000-000069010000}"/>
    <cellStyle name="_Currency_EMT Management Assumptions_v2_Consolidação IMOB" xfId="946" xr:uid="{00000000-0005-0000-0000-00006A010000}"/>
    <cellStyle name="_Currency_EMT Management Assumptions_v2_Estudo de Viabilidade -IMOB Henri" xfId="947" xr:uid="{00000000-0005-0000-0000-00006B010000}"/>
    <cellStyle name="_Currency_EMT Management Assumptions_v2_FP 100" xfId="948" xr:uid="{00000000-0005-0000-0000-00006C010000}"/>
    <cellStyle name="_Currency_EMT Management Assumptions_v2_Península" xfId="949" xr:uid="{00000000-0005-0000-0000-00006D010000}"/>
    <cellStyle name="_Currency_EMT Management Assumptions_v2_Peninsula_0510" xfId="950" xr:uid="{00000000-0005-0000-0000-00006E010000}"/>
    <cellStyle name="_Currency_EMT Management Assumptions_v2_Resumo Juros e Variações" xfId="951" xr:uid="{00000000-0005-0000-0000-00006F010000}"/>
    <cellStyle name="_Currency_Estudo de Viabilidade -IMOB Henri" xfId="952" xr:uid="{00000000-0005-0000-0000-000070010000}"/>
    <cellStyle name="_Currency_FP 100" xfId="953" xr:uid="{00000000-0005-0000-0000-000071010000}"/>
    <cellStyle name="_Currency_LA WACC Discount_1" xfId="954" xr:uid="{00000000-0005-0000-0000-000072010000}"/>
    <cellStyle name="_Currency_LA WACC Discount_1_Consolidação" xfId="955" xr:uid="{00000000-0005-0000-0000-000073010000}"/>
    <cellStyle name="_Currency_LA WACC Discount_1_Consolidação IMOB" xfId="956" xr:uid="{00000000-0005-0000-0000-000074010000}"/>
    <cellStyle name="_Currency_LA WACC Discount_1_Dados por segmento julho 06" xfId="957" xr:uid="{00000000-0005-0000-0000-000075010000}"/>
    <cellStyle name="_Currency_LA WACC Discount_1_Estudo de Viabilidade - EXP BHS" xfId="958" xr:uid="{00000000-0005-0000-0000-000076010000}"/>
    <cellStyle name="_Currency_LA WACC Discount_1_Estudo de Viabilidade - EXP BHS_Consolidação" xfId="959" xr:uid="{00000000-0005-0000-0000-000077010000}"/>
    <cellStyle name="_Currency_LA WACC Discount_1_FP 100" xfId="960" xr:uid="{00000000-0005-0000-0000-000078010000}"/>
    <cellStyle name="_Currency_LA WACC Discount_1_Resumo Juros e Variações" xfId="961" xr:uid="{00000000-0005-0000-0000-000079010000}"/>
    <cellStyle name="_Currency_LA WACC Discount_1_Sovereign Bonds 060705" xfId="962" xr:uid="{00000000-0005-0000-0000-00007A010000}"/>
    <cellStyle name="_Currency_LA WACC Discount_1_Sovereign Bonds 060705 (version 1)" xfId="963" xr:uid="{00000000-0005-0000-0000-00007B010000}"/>
    <cellStyle name="_Currency_LA WACC Discount_1_Sovereign Bonds 060705 (version 1)_01 NET DCF Model" xfId="964" xr:uid="{00000000-0005-0000-0000-00007C010000}"/>
    <cellStyle name="_Currency_LA WACC Discount_1_Sovereign Bonds 060705 (version 1)_01 NET DCF Model_Consolidação" xfId="965" xr:uid="{00000000-0005-0000-0000-00007D010000}"/>
    <cellStyle name="_Currency_LA WACC Discount_1_Sovereign Bonds 060705 (version 1)_01 NET DCF Model_Consolidação IMOB" xfId="966" xr:uid="{00000000-0005-0000-0000-00007E010000}"/>
    <cellStyle name="_Currency_LA WACC Discount_1_Sovereign Bonds 060705 (version 1)_01 NET DCF Model_Estudo de Viabilidade -IMOB Henri" xfId="967" xr:uid="{00000000-0005-0000-0000-00007F010000}"/>
    <cellStyle name="_Currency_LA WACC Discount_1_Sovereign Bonds 060705 (version 1)_01 NET DCF Model_FP 100" xfId="968" xr:uid="{00000000-0005-0000-0000-000080010000}"/>
    <cellStyle name="_Currency_LA WACC Discount_1_Sovereign Bonds 060705 (version 1)_01 NET DCF Model_Península" xfId="969" xr:uid="{00000000-0005-0000-0000-000081010000}"/>
    <cellStyle name="_Currency_LA WACC Discount_1_Sovereign Bonds 060705 (version 1)_01 NET DCF Model_Peninsula_0510" xfId="970" xr:uid="{00000000-0005-0000-0000-000082010000}"/>
    <cellStyle name="_Currency_LA WACC Discount_1_Sovereign Bonds 060705 (version 1)_01 NET DCF Model_Resumo Juros e Variações" xfId="971" xr:uid="{00000000-0005-0000-0000-000083010000}"/>
    <cellStyle name="_Currency_LA WACC Discount_1_Sovereign Bonds 060705 (version 1)_03 Embratel DCF Model_Loscos" xfId="972" xr:uid="{00000000-0005-0000-0000-000084010000}"/>
    <cellStyle name="_Currency_LA WACC Discount_1_Sovereign Bonds 060705 (version 1)_05 NET DCF Model" xfId="973" xr:uid="{00000000-0005-0000-0000-000085010000}"/>
    <cellStyle name="_Currency_LA WACC Discount_1_Sovereign Bonds 060705 (version 1)_05 NET DCF Model_Consolidação" xfId="974" xr:uid="{00000000-0005-0000-0000-000086010000}"/>
    <cellStyle name="_Currency_LA WACC Discount_1_Sovereign Bonds 060705 (version 1)_05 NET DCF Model_Consolidação IMOB" xfId="975" xr:uid="{00000000-0005-0000-0000-000087010000}"/>
    <cellStyle name="_Currency_LA WACC Discount_1_Sovereign Bonds 060705 (version 1)_05 NET DCF Model_Estudo de Viabilidade -IMOB Henri" xfId="976" xr:uid="{00000000-0005-0000-0000-000088010000}"/>
    <cellStyle name="_Currency_LA WACC Discount_1_Sovereign Bonds 060705 (version 1)_05 NET DCF Model_FP 100" xfId="977" xr:uid="{00000000-0005-0000-0000-000089010000}"/>
    <cellStyle name="_Currency_LA WACC Discount_1_Sovereign Bonds 060705 (version 1)_05 NET DCF Model_Península" xfId="978" xr:uid="{00000000-0005-0000-0000-00008A010000}"/>
    <cellStyle name="_Currency_LA WACC Discount_1_Sovereign Bonds 060705 (version 1)_05 NET DCF Model_Peninsula_0510" xfId="979" xr:uid="{00000000-0005-0000-0000-00008B010000}"/>
    <cellStyle name="_Currency_LA WACC Discount_1_Sovereign Bonds 060705 (version 1)_05 NET DCF Model_Resumo Juros e Variações" xfId="980" xr:uid="{00000000-0005-0000-0000-00008C010000}"/>
    <cellStyle name="_Currency_LA WACC Discount_1_Sovereign Bonds 060705 (version 1)_05 TMX Brazil DCF Model" xfId="981" xr:uid="{00000000-0005-0000-0000-00008D010000}"/>
    <cellStyle name="_Currency_LA WACC Discount_1_Sovereign Bonds 060705 (version 1)_05 TMX Brazil DCF Model_Consolidação" xfId="982" xr:uid="{00000000-0005-0000-0000-00008E010000}"/>
    <cellStyle name="_Currency_LA WACC Discount_1_Sovereign Bonds 060705 (version 1)_05 TMX Brazil DCF Model_Consolidação IMOB" xfId="983" xr:uid="{00000000-0005-0000-0000-00008F010000}"/>
    <cellStyle name="_Currency_LA WACC Discount_1_Sovereign Bonds 060705 (version 1)_05 TMX Brazil DCF Model_Estudo de Viabilidade -IMOB Henri" xfId="984" xr:uid="{00000000-0005-0000-0000-000090010000}"/>
    <cellStyle name="_Currency_LA WACC Discount_1_Sovereign Bonds 060705 (version 1)_05 TMX Brazil DCF Model_FP 100" xfId="985" xr:uid="{00000000-0005-0000-0000-000091010000}"/>
    <cellStyle name="_Currency_LA WACC Discount_1_Sovereign Bonds 060705 (version 1)_05 TMX Brazil DCF Model_Península" xfId="986" xr:uid="{00000000-0005-0000-0000-000092010000}"/>
    <cellStyle name="_Currency_LA WACC Discount_1_Sovereign Bonds 060705 (version 1)_05 TMX Brazil DCF Model_Peninsula_0510" xfId="987" xr:uid="{00000000-0005-0000-0000-000093010000}"/>
    <cellStyle name="_Currency_LA WACC Discount_1_Sovereign Bonds 060705 (version 1)_05 TMX Brazil DCF Model_Resumo Juros e Variações" xfId="988" xr:uid="{00000000-0005-0000-0000-000094010000}"/>
    <cellStyle name="_Currency_LA WACC Discount_1_Sovereign Bonds 060705_01 NET DCF Model" xfId="989" xr:uid="{00000000-0005-0000-0000-000095010000}"/>
    <cellStyle name="_Currency_LA WACC Discount_1_Sovereign Bonds 060705_01 NET DCF Model_Consolidação" xfId="990" xr:uid="{00000000-0005-0000-0000-000096010000}"/>
    <cellStyle name="_Currency_LA WACC Discount_1_Sovereign Bonds 060705_01 NET DCF Model_Consolidação IMOB" xfId="991" xr:uid="{00000000-0005-0000-0000-000097010000}"/>
    <cellStyle name="_Currency_LA WACC Discount_1_Sovereign Bonds 060705_01 NET DCF Model_Estudo de Viabilidade -IMOB Henri" xfId="992" xr:uid="{00000000-0005-0000-0000-000098010000}"/>
    <cellStyle name="_Currency_LA WACC Discount_1_Sovereign Bonds 060705_01 NET DCF Model_FP 100" xfId="993" xr:uid="{00000000-0005-0000-0000-000099010000}"/>
    <cellStyle name="_Currency_LA WACC Discount_1_Sovereign Bonds 060705_01 NET DCF Model_Península" xfId="994" xr:uid="{00000000-0005-0000-0000-00009A010000}"/>
    <cellStyle name="_Currency_LA WACC Discount_1_Sovereign Bonds 060705_01 NET DCF Model_Peninsula_0510" xfId="995" xr:uid="{00000000-0005-0000-0000-00009B010000}"/>
    <cellStyle name="_Currency_LA WACC Discount_1_Sovereign Bonds 060705_01 NET DCF Model_Resumo Juros e Variações" xfId="996" xr:uid="{00000000-0005-0000-0000-00009C010000}"/>
    <cellStyle name="_Currency_LA WACC Discount_1_Sovereign Bonds 060705_03 Embratel DCF Model_Loscos" xfId="997" xr:uid="{00000000-0005-0000-0000-00009D010000}"/>
    <cellStyle name="_Currency_LA WACC Discount_1_Sovereign Bonds 060705_05 NET DCF Model" xfId="998" xr:uid="{00000000-0005-0000-0000-00009E010000}"/>
    <cellStyle name="_Currency_LA WACC Discount_1_Sovereign Bonds 060705_05 NET DCF Model_Consolidação" xfId="999" xr:uid="{00000000-0005-0000-0000-00009F010000}"/>
    <cellStyle name="_Currency_LA WACC Discount_1_Sovereign Bonds 060705_05 NET DCF Model_Consolidação IMOB" xfId="1000" xr:uid="{00000000-0005-0000-0000-0000A0010000}"/>
    <cellStyle name="_Currency_LA WACC Discount_1_Sovereign Bonds 060705_05 NET DCF Model_Estudo de Viabilidade -IMOB Henri" xfId="1001" xr:uid="{00000000-0005-0000-0000-0000A1010000}"/>
    <cellStyle name="_Currency_LA WACC Discount_1_Sovereign Bonds 060705_05 NET DCF Model_FP 100" xfId="1002" xr:uid="{00000000-0005-0000-0000-0000A2010000}"/>
    <cellStyle name="_Currency_LA WACC Discount_1_Sovereign Bonds 060705_05 NET DCF Model_Península" xfId="1003" xr:uid="{00000000-0005-0000-0000-0000A3010000}"/>
    <cellStyle name="_Currency_LA WACC Discount_1_Sovereign Bonds 060705_05 NET DCF Model_Peninsula_0510" xfId="1004" xr:uid="{00000000-0005-0000-0000-0000A4010000}"/>
    <cellStyle name="_Currency_LA WACC Discount_1_Sovereign Bonds 060705_05 NET DCF Model_Resumo Juros e Variações" xfId="1005" xr:uid="{00000000-0005-0000-0000-0000A5010000}"/>
    <cellStyle name="_Currency_LA WACC Discount_1_Sovereign Bonds 060705_05 TMX Brazil DCF Model" xfId="1006" xr:uid="{00000000-0005-0000-0000-0000A6010000}"/>
    <cellStyle name="_Currency_LA WACC Discount_1_Sovereign Bonds 060705_05 TMX Brazil DCF Model_Consolidação" xfId="1007" xr:uid="{00000000-0005-0000-0000-0000A7010000}"/>
    <cellStyle name="_Currency_LA WACC Discount_1_Sovereign Bonds 060705_05 TMX Brazil DCF Model_Consolidação IMOB" xfId="1008" xr:uid="{00000000-0005-0000-0000-0000A8010000}"/>
    <cellStyle name="_Currency_LA WACC Discount_1_Sovereign Bonds 060705_05 TMX Brazil DCF Model_Estudo de Viabilidade -IMOB Henri" xfId="1009" xr:uid="{00000000-0005-0000-0000-0000A9010000}"/>
    <cellStyle name="_Currency_LA WACC Discount_1_Sovereign Bonds 060705_05 TMX Brazil DCF Model_FP 100" xfId="1010" xr:uid="{00000000-0005-0000-0000-0000AA010000}"/>
    <cellStyle name="_Currency_LA WACC Discount_1_Sovereign Bonds 060705_05 TMX Brazil DCF Model_Península" xfId="1011" xr:uid="{00000000-0005-0000-0000-0000AB010000}"/>
    <cellStyle name="_Currency_LA WACC Discount_1_Sovereign Bonds 060705_05 TMX Brazil DCF Model_Peninsula_0510" xfId="1012" xr:uid="{00000000-0005-0000-0000-0000AC010000}"/>
    <cellStyle name="_Currency_LA WACC Discount_1_Sovereign Bonds 060705_05 TMX Brazil DCF Model_Resumo Juros e Variações" xfId="1013" xr:uid="{00000000-0005-0000-0000-0000AD010000}"/>
    <cellStyle name="_Currency_Net Management Projections_2" xfId="1014" xr:uid="{00000000-0005-0000-0000-0000AE010000}"/>
    <cellStyle name="_Currency_Net Management Projections_2_Consolidação" xfId="1015" xr:uid="{00000000-0005-0000-0000-0000AF010000}"/>
    <cellStyle name="_Currency_Net Management Projections_2_Consolidação IMOB" xfId="1016" xr:uid="{00000000-0005-0000-0000-0000B0010000}"/>
    <cellStyle name="_Currency_Net Management Projections_2_Estudo de Viabilidade -IMOB Henri" xfId="1017" xr:uid="{00000000-0005-0000-0000-0000B1010000}"/>
    <cellStyle name="_Currency_Net Management Projections_2_FP 100" xfId="1018" xr:uid="{00000000-0005-0000-0000-0000B2010000}"/>
    <cellStyle name="_Currency_Net Management Projections_2_Península" xfId="1019" xr:uid="{00000000-0005-0000-0000-0000B3010000}"/>
    <cellStyle name="_Currency_Net Management Projections_2_Peninsula_0510" xfId="1020" xr:uid="{00000000-0005-0000-0000-0000B4010000}"/>
    <cellStyle name="_Currency_Net Management Projections_2_Resumo Juros e Variações" xfId="1021" xr:uid="{00000000-0005-0000-0000-0000B5010000}"/>
    <cellStyle name="_Currency_Oil &amp; Gas betas" xfId="1022" xr:uid="{00000000-0005-0000-0000-0000B6010000}"/>
    <cellStyle name="_Currency_Oil &amp; Gas betas_Consolidação" xfId="1023" xr:uid="{00000000-0005-0000-0000-0000B7010000}"/>
    <cellStyle name="_Currency_Oil &amp; Gas betas_Consolidação IMOB" xfId="1024" xr:uid="{00000000-0005-0000-0000-0000B8010000}"/>
    <cellStyle name="_Currency_Oil &amp; Gas betas_Estudo de Viabilidade -IMOB Henri" xfId="1025" xr:uid="{00000000-0005-0000-0000-0000B9010000}"/>
    <cellStyle name="_Currency_Oil &amp; Gas betas_FP 100" xfId="1026" xr:uid="{00000000-0005-0000-0000-0000BA010000}"/>
    <cellStyle name="_Currency_Oil &amp; Gas betas_Península" xfId="1027" xr:uid="{00000000-0005-0000-0000-0000BB010000}"/>
    <cellStyle name="_Currency_Oil &amp; Gas betas_Peninsula_0510" xfId="1028" xr:uid="{00000000-0005-0000-0000-0000BC010000}"/>
    <cellStyle name="_Currency_Oil &amp; Gas betas_Resumo Juros e Variações" xfId="1029" xr:uid="{00000000-0005-0000-0000-0000BD010000}"/>
    <cellStyle name="_Currency_Pay TV Subscribers" xfId="1030" xr:uid="{00000000-0005-0000-0000-0000BE010000}"/>
    <cellStyle name="_Currency_Pay TV Subscribers_Consolidação" xfId="1031" xr:uid="{00000000-0005-0000-0000-0000BF010000}"/>
    <cellStyle name="_Currency_Pay TV Subscribers_Consolidação IMOB" xfId="1032" xr:uid="{00000000-0005-0000-0000-0000C0010000}"/>
    <cellStyle name="_Currency_Pay TV Subscribers_Estudo de Viabilidade -IMOB Henri" xfId="1033" xr:uid="{00000000-0005-0000-0000-0000C1010000}"/>
    <cellStyle name="_Currency_Pay TV Subscribers_FP 100" xfId="1034" xr:uid="{00000000-0005-0000-0000-0000C2010000}"/>
    <cellStyle name="_Currency_Pay TV Subscribers_Península" xfId="1035" xr:uid="{00000000-0005-0000-0000-0000C3010000}"/>
    <cellStyle name="_Currency_Pay TV Subscribers_Peninsula_0510" xfId="1036" xr:uid="{00000000-0005-0000-0000-0000C4010000}"/>
    <cellStyle name="_Currency_Pay TV Subscribers_Resumo Juros e Variações" xfId="1037" xr:uid="{00000000-0005-0000-0000-0000C5010000}"/>
    <cellStyle name="_Currency_Península" xfId="1038" xr:uid="{00000000-0005-0000-0000-0000C6010000}"/>
    <cellStyle name="_Currency_Peninsula_0510" xfId="1039" xr:uid="{00000000-0005-0000-0000-0000C7010000}"/>
    <cellStyle name="_Currency_Resumo Juros e Variações" xfId="1040" xr:uid="{00000000-0005-0000-0000-0000C8010000}"/>
    <cellStyle name="_Currency_Revenue Mix Chart" xfId="1041" xr:uid="{00000000-0005-0000-0000-0000C9010000}"/>
    <cellStyle name="_Currency_Revenue Mix Chart_Consolidação" xfId="1042" xr:uid="{00000000-0005-0000-0000-0000CA010000}"/>
    <cellStyle name="_Currency_Revenue Mix Chart_Consolidação IMOB" xfId="1043" xr:uid="{00000000-0005-0000-0000-0000CB010000}"/>
    <cellStyle name="_Currency_Revenue Mix Chart_Estudo de Viabilidade -IMOB Henri" xfId="1044" xr:uid="{00000000-0005-0000-0000-0000CC010000}"/>
    <cellStyle name="_Currency_Revenue Mix Chart_FP 100" xfId="1045" xr:uid="{00000000-0005-0000-0000-0000CD010000}"/>
    <cellStyle name="_Currency_Revenue Mix Chart_Península" xfId="1046" xr:uid="{00000000-0005-0000-0000-0000CE010000}"/>
    <cellStyle name="_Currency_Revenue Mix Chart_Peninsula_0510" xfId="1047" xr:uid="{00000000-0005-0000-0000-0000CF010000}"/>
    <cellStyle name="_Currency_Revenue Mix Chart_Resumo Juros e Variações" xfId="1048" xr:uid="{00000000-0005-0000-0000-0000D0010000}"/>
    <cellStyle name="_Currency_Sovereign Bonds 060705" xfId="1049" xr:uid="{00000000-0005-0000-0000-0000D1010000}"/>
    <cellStyle name="_Currency_Sovereign Bonds 060705 (version 1)" xfId="1050" xr:uid="{00000000-0005-0000-0000-0000D2010000}"/>
    <cellStyle name="_Currency_Sovereign Bonds 060705 (version 1)_Consolidação" xfId="1051" xr:uid="{00000000-0005-0000-0000-0000D3010000}"/>
    <cellStyle name="_Currency_Sovereign Bonds 060705 (version 1)_Consolidação IMOB" xfId="1052" xr:uid="{00000000-0005-0000-0000-0000D4010000}"/>
    <cellStyle name="_Currency_Sovereign Bonds 060705 (version 1)_Estudo de Viabilidade -IMOB Henri" xfId="1053" xr:uid="{00000000-0005-0000-0000-0000D5010000}"/>
    <cellStyle name="_Currency_Sovereign Bonds 060705 (version 1)_FP 100" xfId="1054" xr:uid="{00000000-0005-0000-0000-0000D6010000}"/>
    <cellStyle name="_Currency_Sovereign Bonds 060705 (version 1)_Península" xfId="1055" xr:uid="{00000000-0005-0000-0000-0000D7010000}"/>
    <cellStyle name="_Currency_Sovereign Bonds 060705 (version 1)_Peninsula_0510" xfId="1056" xr:uid="{00000000-0005-0000-0000-0000D8010000}"/>
    <cellStyle name="_Currency_Sovereign Bonds 060705 (version 1)_Resumo Juros e Variações" xfId="1057" xr:uid="{00000000-0005-0000-0000-0000D9010000}"/>
    <cellStyle name="_Currency_Sovereign Bonds 060705_1" xfId="1058" xr:uid="{00000000-0005-0000-0000-0000DA010000}"/>
    <cellStyle name="_Currency_Sovereign Bonds 060705_1_Consolidação" xfId="1059" xr:uid="{00000000-0005-0000-0000-0000DB010000}"/>
    <cellStyle name="_Currency_Sovereign Bonds 060705_1_Consolidação IMOB" xfId="1060" xr:uid="{00000000-0005-0000-0000-0000DC010000}"/>
    <cellStyle name="_Currency_Sovereign Bonds 060705_1_Estudo de Viabilidade -IMOB Henri" xfId="1061" xr:uid="{00000000-0005-0000-0000-0000DD010000}"/>
    <cellStyle name="_Currency_Sovereign Bonds 060705_1_FP 100" xfId="1062" xr:uid="{00000000-0005-0000-0000-0000DE010000}"/>
    <cellStyle name="_Currency_Sovereign Bonds 060705_1_Península" xfId="1063" xr:uid="{00000000-0005-0000-0000-0000DF010000}"/>
    <cellStyle name="_Currency_Sovereign Bonds 060705_1_Peninsula_0510" xfId="1064" xr:uid="{00000000-0005-0000-0000-0000E0010000}"/>
    <cellStyle name="_Currency_Sovereign Bonds 060705_1_Resumo Juros e Variações" xfId="1065" xr:uid="{00000000-0005-0000-0000-0000E1010000}"/>
    <cellStyle name="_Currency_Sovereign Bonds 060705_Consolidação" xfId="1066" xr:uid="{00000000-0005-0000-0000-0000E2010000}"/>
    <cellStyle name="_Currency_Sovereign Bonds 060705_Dados por segmento julho 06" xfId="1067" xr:uid="{00000000-0005-0000-0000-0000E3010000}"/>
    <cellStyle name="_Currency_Sovereign Bonds 060705_Estudo de Viabilidade - EXP BHS" xfId="1068" xr:uid="{00000000-0005-0000-0000-0000E4010000}"/>
    <cellStyle name="_Currency_Sovereign Bonds 060705_FP 100" xfId="1069" xr:uid="{00000000-0005-0000-0000-0000E5010000}"/>
    <cellStyle name="_Currency_Urca Final Model" xfId="1070" xr:uid="{00000000-0005-0000-0000-0000E6010000}"/>
    <cellStyle name="_Currency_Urca Final Model_01_WACC Colombia_Analysis" xfId="1071" xr:uid="{00000000-0005-0000-0000-0000E7010000}"/>
    <cellStyle name="_Currency_Urca Final Model_01_WACC Colombia_Analysis_Consolidação" xfId="1072" xr:uid="{00000000-0005-0000-0000-0000E8010000}"/>
    <cellStyle name="_Currency_Urca Final Model_01_WACC Colombia_Analysis_Consolidação IMOB" xfId="1073" xr:uid="{00000000-0005-0000-0000-0000E9010000}"/>
    <cellStyle name="_Currency_Urca Final Model_01_WACC Colombia_Analysis_Estudo de Viabilidade -IMOB Henri" xfId="1074" xr:uid="{00000000-0005-0000-0000-0000EA010000}"/>
    <cellStyle name="_Currency_Urca Final Model_01_WACC Colombia_Analysis_FP 100" xfId="1075" xr:uid="{00000000-0005-0000-0000-0000EB010000}"/>
    <cellStyle name="_Currency_Urca Final Model_01_WACC Colombia_Analysis_Península" xfId="1076" xr:uid="{00000000-0005-0000-0000-0000EC010000}"/>
    <cellStyle name="_Currency_Urca Final Model_01_WACC Colombia_Analysis_Peninsula_0510" xfId="1077" xr:uid="{00000000-0005-0000-0000-0000ED010000}"/>
    <cellStyle name="_Currency_Urca Final Model_01_WACC Colombia_Analysis_Resumo Juros e Variações" xfId="1078" xr:uid="{00000000-0005-0000-0000-0000EE010000}"/>
    <cellStyle name="_Currency_Urca Final Model_04 WACC Vivax" xfId="1079" xr:uid="{00000000-0005-0000-0000-0000EF010000}"/>
    <cellStyle name="_Currency_Urca Final Model_04 WACC Vivax_Consolidação" xfId="1080" xr:uid="{00000000-0005-0000-0000-0000F0010000}"/>
    <cellStyle name="_Currency_Urca Final Model_04 WACC Vivax_Consolidação IMOB" xfId="1081" xr:uid="{00000000-0005-0000-0000-0000F1010000}"/>
    <cellStyle name="_Currency_Urca Final Model_04 WACC Vivax_Estudo de Viabilidade -IMOB Henri" xfId="1082" xr:uid="{00000000-0005-0000-0000-0000F2010000}"/>
    <cellStyle name="_Currency_Urca Final Model_04 WACC Vivax_FP 100" xfId="1083" xr:uid="{00000000-0005-0000-0000-0000F3010000}"/>
    <cellStyle name="_Currency_Urca Final Model_04 WACC Vivax_Península" xfId="1084" xr:uid="{00000000-0005-0000-0000-0000F4010000}"/>
    <cellStyle name="_Currency_Urca Final Model_04 WACC Vivax_Peninsula_0510" xfId="1085" xr:uid="{00000000-0005-0000-0000-0000F5010000}"/>
    <cellStyle name="_Currency_Urca Final Model_04 WACC Vivax_Resumo Juros e Variações" xfId="1086" xr:uid="{00000000-0005-0000-0000-0000F6010000}"/>
    <cellStyle name="_Currency_Urca Final Model_Consolidação" xfId="1087" xr:uid="{00000000-0005-0000-0000-0000F7010000}"/>
    <cellStyle name="_Currency_Urca Final Model_Consolidação IMOB" xfId="1088" xr:uid="{00000000-0005-0000-0000-0000F8010000}"/>
    <cellStyle name="_Currency_Urca Final Model_Dados por segmento julho 06" xfId="1089" xr:uid="{00000000-0005-0000-0000-0000F9010000}"/>
    <cellStyle name="_Currency_Urca Final Model_Estudo de Viabilidade - EXP BHS" xfId="1090" xr:uid="{00000000-0005-0000-0000-0000FA010000}"/>
    <cellStyle name="_Currency_Urca Final Model_Estudo de Viabilidade - EXP BHS_Consolidação" xfId="1091" xr:uid="{00000000-0005-0000-0000-0000FB010000}"/>
    <cellStyle name="_Currency_Urca Final Model_FP 100" xfId="1092" xr:uid="{00000000-0005-0000-0000-0000FC010000}"/>
    <cellStyle name="_Currency_Urca Final Model_Resumo Juros e Variações" xfId="1093" xr:uid="{00000000-0005-0000-0000-0000FD010000}"/>
    <cellStyle name="_Currency_Urca Final Model_Sovereign Bonds 060705" xfId="1094" xr:uid="{00000000-0005-0000-0000-0000FE010000}"/>
    <cellStyle name="_Currency_Urca Final Model_Sovereign Bonds 060705 (version 1)" xfId="1095" xr:uid="{00000000-0005-0000-0000-0000FF010000}"/>
    <cellStyle name="_Currency_Urca Final Model_Sovereign Bonds 060705 (version 1)_01 NET DCF Model" xfId="1096" xr:uid="{00000000-0005-0000-0000-000000020000}"/>
    <cellStyle name="_Currency_Urca Final Model_Sovereign Bonds 060705 (version 1)_01 NET DCF Model_Consolidação" xfId="1097" xr:uid="{00000000-0005-0000-0000-000001020000}"/>
    <cellStyle name="_Currency_Urca Final Model_Sovereign Bonds 060705 (version 1)_01 NET DCF Model_Consolidação IMOB" xfId="1098" xr:uid="{00000000-0005-0000-0000-000002020000}"/>
    <cellStyle name="_Currency_Urca Final Model_Sovereign Bonds 060705 (version 1)_01 NET DCF Model_Estudo de Viabilidade -IMOB Henri" xfId="1099" xr:uid="{00000000-0005-0000-0000-000003020000}"/>
    <cellStyle name="_Currency_Urca Final Model_Sovereign Bonds 060705 (version 1)_01 NET DCF Model_FP 100" xfId="1100" xr:uid="{00000000-0005-0000-0000-000004020000}"/>
    <cellStyle name="_Currency_Urca Final Model_Sovereign Bonds 060705 (version 1)_01 NET DCF Model_Península" xfId="1101" xr:uid="{00000000-0005-0000-0000-000005020000}"/>
    <cellStyle name="_Currency_Urca Final Model_Sovereign Bonds 060705 (version 1)_01 NET DCF Model_Peninsula_0510" xfId="1102" xr:uid="{00000000-0005-0000-0000-000006020000}"/>
    <cellStyle name="_Currency_Urca Final Model_Sovereign Bonds 060705 (version 1)_01 NET DCF Model_Resumo Juros e Variações" xfId="1103" xr:uid="{00000000-0005-0000-0000-000007020000}"/>
    <cellStyle name="_Currency_Urca Final Model_Sovereign Bonds 060705 (version 1)_03 Embratel DCF Model_Loscos" xfId="1104" xr:uid="{00000000-0005-0000-0000-000008020000}"/>
    <cellStyle name="_Currency_Urca Final Model_Sovereign Bonds 060705 (version 1)_05 NET DCF Model" xfId="1105" xr:uid="{00000000-0005-0000-0000-000009020000}"/>
    <cellStyle name="_Currency_Urca Final Model_Sovereign Bonds 060705 (version 1)_05 NET DCF Model_Consolidação" xfId="1106" xr:uid="{00000000-0005-0000-0000-00000A020000}"/>
    <cellStyle name="_Currency_Urca Final Model_Sovereign Bonds 060705 (version 1)_05 NET DCF Model_Consolidação IMOB" xfId="1107" xr:uid="{00000000-0005-0000-0000-00000B020000}"/>
    <cellStyle name="_Currency_Urca Final Model_Sovereign Bonds 060705 (version 1)_05 NET DCF Model_Estudo de Viabilidade -IMOB Henri" xfId="1108" xr:uid="{00000000-0005-0000-0000-00000C020000}"/>
    <cellStyle name="_Currency_Urca Final Model_Sovereign Bonds 060705 (version 1)_05 NET DCF Model_FP 100" xfId="1109" xr:uid="{00000000-0005-0000-0000-00000D020000}"/>
    <cellStyle name="_Currency_Urca Final Model_Sovereign Bonds 060705 (version 1)_05 NET DCF Model_Península" xfId="1110" xr:uid="{00000000-0005-0000-0000-00000E020000}"/>
    <cellStyle name="_Currency_Urca Final Model_Sovereign Bonds 060705 (version 1)_05 NET DCF Model_Peninsula_0510" xfId="1111" xr:uid="{00000000-0005-0000-0000-00000F020000}"/>
    <cellStyle name="_Currency_Urca Final Model_Sovereign Bonds 060705 (version 1)_05 NET DCF Model_Resumo Juros e Variações" xfId="1112" xr:uid="{00000000-0005-0000-0000-000010020000}"/>
    <cellStyle name="_Currency_Urca Final Model_Sovereign Bonds 060705 (version 1)_05 TMX Brazil DCF Model" xfId="1113" xr:uid="{00000000-0005-0000-0000-000011020000}"/>
    <cellStyle name="_Currency_Urca Final Model_Sovereign Bonds 060705 (version 1)_05 TMX Brazil DCF Model_Consolidação" xfId="1114" xr:uid="{00000000-0005-0000-0000-000012020000}"/>
    <cellStyle name="_Currency_Urca Final Model_Sovereign Bonds 060705 (version 1)_05 TMX Brazil DCF Model_Consolidação IMOB" xfId="1115" xr:uid="{00000000-0005-0000-0000-000013020000}"/>
    <cellStyle name="_Currency_Urca Final Model_Sovereign Bonds 060705 (version 1)_05 TMX Brazil DCF Model_Estudo de Viabilidade -IMOB Henri" xfId="1116" xr:uid="{00000000-0005-0000-0000-000014020000}"/>
    <cellStyle name="_Currency_Urca Final Model_Sovereign Bonds 060705 (version 1)_05 TMX Brazil DCF Model_FP 100" xfId="1117" xr:uid="{00000000-0005-0000-0000-000015020000}"/>
    <cellStyle name="_Currency_Urca Final Model_Sovereign Bonds 060705 (version 1)_05 TMX Brazil DCF Model_Península" xfId="1118" xr:uid="{00000000-0005-0000-0000-000016020000}"/>
    <cellStyle name="_Currency_Urca Final Model_Sovereign Bonds 060705 (version 1)_05 TMX Brazil DCF Model_Peninsula_0510" xfId="1119" xr:uid="{00000000-0005-0000-0000-000017020000}"/>
    <cellStyle name="_Currency_Urca Final Model_Sovereign Bonds 060705 (version 1)_05 TMX Brazil DCF Model_Resumo Juros e Variações" xfId="1120" xr:uid="{00000000-0005-0000-0000-000018020000}"/>
    <cellStyle name="_Currency_Urca Final Model_Sovereign Bonds 060705_01 NET DCF Model" xfId="1121" xr:uid="{00000000-0005-0000-0000-000019020000}"/>
    <cellStyle name="_Currency_Urca Final Model_Sovereign Bonds 060705_01 NET DCF Model_Consolidação" xfId="1122" xr:uid="{00000000-0005-0000-0000-00001A020000}"/>
    <cellStyle name="_Currency_Urca Final Model_Sovereign Bonds 060705_01 NET DCF Model_Consolidação IMOB" xfId="1123" xr:uid="{00000000-0005-0000-0000-00001B020000}"/>
    <cellStyle name="_Currency_Urca Final Model_Sovereign Bonds 060705_01 NET DCF Model_Estudo de Viabilidade -IMOB Henri" xfId="1124" xr:uid="{00000000-0005-0000-0000-00001C020000}"/>
    <cellStyle name="_Currency_Urca Final Model_Sovereign Bonds 060705_01 NET DCF Model_FP 100" xfId="1125" xr:uid="{00000000-0005-0000-0000-00001D020000}"/>
    <cellStyle name="_Currency_Urca Final Model_Sovereign Bonds 060705_01 NET DCF Model_Península" xfId="1126" xr:uid="{00000000-0005-0000-0000-00001E020000}"/>
    <cellStyle name="_Currency_Urca Final Model_Sovereign Bonds 060705_01 NET DCF Model_Peninsula_0510" xfId="1127" xr:uid="{00000000-0005-0000-0000-00001F020000}"/>
    <cellStyle name="_Currency_Urca Final Model_Sovereign Bonds 060705_01 NET DCF Model_Resumo Juros e Variações" xfId="1128" xr:uid="{00000000-0005-0000-0000-000020020000}"/>
    <cellStyle name="_Currency_Urca Final Model_Sovereign Bonds 060705_03 Embratel DCF Model_Loscos" xfId="1129" xr:uid="{00000000-0005-0000-0000-000021020000}"/>
    <cellStyle name="_Currency_Urca Final Model_Sovereign Bonds 060705_05 NET DCF Model" xfId="1130" xr:uid="{00000000-0005-0000-0000-000022020000}"/>
    <cellStyle name="_Currency_Urca Final Model_Sovereign Bonds 060705_05 NET DCF Model_Consolidação" xfId="1131" xr:uid="{00000000-0005-0000-0000-000023020000}"/>
    <cellStyle name="_Currency_Urca Final Model_Sovereign Bonds 060705_05 NET DCF Model_Consolidação IMOB" xfId="1132" xr:uid="{00000000-0005-0000-0000-000024020000}"/>
    <cellStyle name="_Currency_Urca Final Model_Sovereign Bonds 060705_05 NET DCF Model_Estudo de Viabilidade -IMOB Henri" xfId="1133" xr:uid="{00000000-0005-0000-0000-000025020000}"/>
    <cellStyle name="_Currency_Urca Final Model_Sovereign Bonds 060705_05 NET DCF Model_FP 100" xfId="1134" xr:uid="{00000000-0005-0000-0000-000026020000}"/>
    <cellStyle name="_Currency_Urca Final Model_Sovereign Bonds 060705_05 NET DCF Model_Península" xfId="1135" xr:uid="{00000000-0005-0000-0000-000027020000}"/>
    <cellStyle name="_Currency_Urca Final Model_Sovereign Bonds 060705_05 NET DCF Model_Peninsula_0510" xfId="1136" xr:uid="{00000000-0005-0000-0000-000028020000}"/>
    <cellStyle name="_Currency_Urca Final Model_Sovereign Bonds 060705_05 NET DCF Model_Resumo Juros e Variações" xfId="1137" xr:uid="{00000000-0005-0000-0000-000029020000}"/>
    <cellStyle name="_Currency_Urca Final Model_Sovereign Bonds 060705_05 TMX Brazil DCF Model" xfId="1138" xr:uid="{00000000-0005-0000-0000-00002A020000}"/>
    <cellStyle name="_Currency_Urca Final Model_Sovereign Bonds 060705_05 TMX Brazil DCF Model_Consolidação" xfId="1139" xr:uid="{00000000-0005-0000-0000-00002B020000}"/>
    <cellStyle name="_Currency_Urca Final Model_Sovereign Bonds 060705_05 TMX Brazil DCF Model_Consolidação IMOB" xfId="1140" xr:uid="{00000000-0005-0000-0000-00002C020000}"/>
    <cellStyle name="_Currency_Urca Final Model_Sovereign Bonds 060705_05 TMX Brazil DCF Model_Estudo de Viabilidade -IMOB Henri" xfId="1141" xr:uid="{00000000-0005-0000-0000-00002D020000}"/>
    <cellStyle name="_Currency_Urca Final Model_Sovereign Bonds 060705_05 TMX Brazil DCF Model_FP 100" xfId="1142" xr:uid="{00000000-0005-0000-0000-00002E020000}"/>
    <cellStyle name="_Currency_Urca Final Model_Sovereign Bonds 060705_05 TMX Brazil DCF Model_Península" xfId="1143" xr:uid="{00000000-0005-0000-0000-00002F020000}"/>
    <cellStyle name="_Currency_Urca Final Model_Sovereign Bonds 060705_05 TMX Brazil DCF Model_Peninsula_0510" xfId="1144" xr:uid="{00000000-0005-0000-0000-000030020000}"/>
    <cellStyle name="_Currency_Urca Final Model_Sovereign Bonds 060705_05 TMX Brazil DCF Model_Resumo Juros e Variações" xfId="1145" xr:uid="{00000000-0005-0000-0000-000031020000}"/>
    <cellStyle name="_Currency_WACC Analysis" xfId="1146" xr:uid="{00000000-0005-0000-0000-000032020000}"/>
    <cellStyle name="_Currency_WACC Analysis_4b_0827_2" xfId="1147" xr:uid="{00000000-0005-0000-0000-000033020000}"/>
    <cellStyle name="_Currency_WACC Analysis_4b_0827_2_Consolidação" xfId="1148" xr:uid="{00000000-0005-0000-0000-000034020000}"/>
    <cellStyle name="_Currency_WACC Analysis_4b_0827_2_Consolidação IMOB" xfId="1149" xr:uid="{00000000-0005-0000-0000-000035020000}"/>
    <cellStyle name="_Currency_WACC Analysis_4b_0827_2_Dados por segmento julho 06" xfId="1150" xr:uid="{00000000-0005-0000-0000-000036020000}"/>
    <cellStyle name="_Currency_WACC Analysis_4b_0827_2_Estudo de Viabilidade - EXP BHS" xfId="1151" xr:uid="{00000000-0005-0000-0000-000037020000}"/>
    <cellStyle name="_Currency_WACC Analysis_4b_0827_2_Estudo de Viabilidade - EXP BHS_Consolidação" xfId="1152" xr:uid="{00000000-0005-0000-0000-000038020000}"/>
    <cellStyle name="_Currency_WACC Analysis_4b_0827_2_FP 100" xfId="1153" xr:uid="{00000000-0005-0000-0000-000039020000}"/>
    <cellStyle name="_Currency_WACC Analysis_4b_0827_2_Resumo Juros e Variações" xfId="1154" xr:uid="{00000000-0005-0000-0000-00003A020000}"/>
    <cellStyle name="_Currency_WACC Analysis_4b_0827_2_Sovereign Bonds 060705" xfId="1155" xr:uid="{00000000-0005-0000-0000-00003B020000}"/>
    <cellStyle name="_Currency_WACC Analysis_4b_0827_2_Sovereign Bonds 060705 (version 1)" xfId="1156" xr:uid="{00000000-0005-0000-0000-00003C020000}"/>
    <cellStyle name="_Currency_WACC Analysis_4b_0827_2_Sovereign Bonds 060705 (version 1)_01 NET DCF Model" xfId="1157" xr:uid="{00000000-0005-0000-0000-00003D020000}"/>
    <cellStyle name="_Currency_WACC Analysis_4b_0827_2_Sovereign Bonds 060705 (version 1)_01 NET DCF Model_Consolidação" xfId="1158" xr:uid="{00000000-0005-0000-0000-00003E020000}"/>
    <cellStyle name="_Currency_WACC Analysis_4b_0827_2_Sovereign Bonds 060705 (version 1)_01 NET DCF Model_Consolidação IMOB" xfId="1159" xr:uid="{00000000-0005-0000-0000-00003F020000}"/>
    <cellStyle name="_Currency_WACC Analysis_4b_0827_2_Sovereign Bonds 060705 (version 1)_01 NET DCF Model_Estudo de Viabilidade -IMOB Henri" xfId="1160" xr:uid="{00000000-0005-0000-0000-000040020000}"/>
    <cellStyle name="_Currency_WACC Analysis_4b_0827_2_Sovereign Bonds 060705 (version 1)_01 NET DCF Model_FP 100" xfId="1161" xr:uid="{00000000-0005-0000-0000-000041020000}"/>
    <cellStyle name="_Currency_WACC Analysis_4b_0827_2_Sovereign Bonds 060705 (version 1)_01 NET DCF Model_Península" xfId="1162" xr:uid="{00000000-0005-0000-0000-000042020000}"/>
    <cellStyle name="_Currency_WACC Analysis_4b_0827_2_Sovereign Bonds 060705 (version 1)_01 NET DCF Model_Peninsula_0510" xfId="1163" xr:uid="{00000000-0005-0000-0000-000043020000}"/>
    <cellStyle name="_Currency_WACC Analysis_4b_0827_2_Sovereign Bonds 060705 (version 1)_01 NET DCF Model_Resumo Juros e Variações" xfId="1164" xr:uid="{00000000-0005-0000-0000-000044020000}"/>
    <cellStyle name="_Currency_WACC Analysis_4b_0827_2_Sovereign Bonds 060705 (version 1)_03 Embratel DCF Model_Loscos" xfId="1165" xr:uid="{00000000-0005-0000-0000-000045020000}"/>
    <cellStyle name="_Currency_WACC Analysis_4b_0827_2_Sovereign Bonds 060705 (version 1)_05 NET DCF Model" xfId="1166" xr:uid="{00000000-0005-0000-0000-000046020000}"/>
    <cellStyle name="_Currency_WACC Analysis_4b_0827_2_Sovereign Bonds 060705 (version 1)_05 NET DCF Model_Consolidação" xfId="1167" xr:uid="{00000000-0005-0000-0000-000047020000}"/>
    <cellStyle name="_Currency_WACC Analysis_4b_0827_2_Sovereign Bonds 060705 (version 1)_05 NET DCF Model_Consolidação IMOB" xfId="1168" xr:uid="{00000000-0005-0000-0000-000048020000}"/>
    <cellStyle name="_Currency_WACC Analysis_4b_0827_2_Sovereign Bonds 060705 (version 1)_05 NET DCF Model_Estudo de Viabilidade -IMOB Henri" xfId="1169" xr:uid="{00000000-0005-0000-0000-000049020000}"/>
    <cellStyle name="_Currency_WACC Analysis_4b_0827_2_Sovereign Bonds 060705 (version 1)_05 NET DCF Model_FP 100" xfId="1170" xr:uid="{00000000-0005-0000-0000-00004A020000}"/>
    <cellStyle name="_Currency_WACC Analysis_4b_0827_2_Sovereign Bonds 060705 (version 1)_05 NET DCF Model_Península" xfId="1171" xr:uid="{00000000-0005-0000-0000-00004B020000}"/>
    <cellStyle name="_Currency_WACC Analysis_4b_0827_2_Sovereign Bonds 060705 (version 1)_05 NET DCF Model_Peninsula_0510" xfId="1172" xr:uid="{00000000-0005-0000-0000-00004C020000}"/>
    <cellStyle name="_Currency_WACC Analysis_4b_0827_2_Sovereign Bonds 060705 (version 1)_05 NET DCF Model_Resumo Juros e Variações" xfId="1173" xr:uid="{00000000-0005-0000-0000-00004D020000}"/>
    <cellStyle name="_Currency_WACC Analysis_4b_0827_2_Sovereign Bonds 060705 (version 1)_05 TMX Brazil DCF Model" xfId="1174" xr:uid="{00000000-0005-0000-0000-00004E020000}"/>
    <cellStyle name="_Currency_WACC Analysis_4b_0827_2_Sovereign Bonds 060705 (version 1)_05 TMX Brazil DCF Model_Consolidação" xfId="1175" xr:uid="{00000000-0005-0000-0000-00004F020000}"/>
    <cellStyle name="_Currency_WACC Analysis_4b_0827_2_Sovereign Bonds 060705 (version 1)_05 TMX Brazil DCF Model_Consolidação IMOB" xfId="1176" xr:uid="{00000000-0005-0000-0000-000050020000}"/>
    <cellStyle name="_Currency_WACC Analysis_4b_0827_2_Sovereign Bonds 060705 (version 1)_05 TMX Brazil DCF Model_Estudo de Viabilidade -IMOB Henri" xfId="1177" xr:uid="{00000000-0005-0000-0000-000051020000}"/>
    <cellStyle name="_Currency_WACC Analysis_4b_0827_2_Sovereign Bonds 060705 (version 1)_05 TMX Brazil DCF Model_FP 100" xfId="1178" xr:uid="{00000000-0005-0000-0000-000052020000}"/>
    <cellStyle name="_Currency_WACC Analysis_4b_0827_2_Sovereign Bonds 060705 (version 1)_05 TMX Brazil DCF Model_Península" xfId="1179" xr:uid="{00000000-0005-0000-0000-000053020000}"/>
    <cellStyle name="_Currency_WACC Analysis_4b_0827_2_Sovereign Bonds 060705 (version 1)_05 TMX Brazil DCF Model_Peninsula_0510" xfId="1180" xr:uid="{00000000-0005-0000-0000-000054020000}"/>
    <cellStyle name="_Currency_WACC Analysis_4b_0827_2_Sovereign Bonds 060705 (version 1)_05 TMX Brazil DCF Model_Resumo Juros e Variações" xfId="1181" xr:uid="{00000000-0005-0000-0000-000055020000}"/>
    <cellStyle name="_Currency_WACC Analysis_4b_0827_2_Sovereign Bonds 060705_01 NET DCF Model" xfId="1182" xr:uid="{00000000-0005-0000-0000-000056020000}"/>
    <cellStyle name="_Currency_WACC Analysis_4b_0827_2_Sovereign Bonds 060705_01 NET DCF Model_Consolidação" xfId="1183" xr:uid="{00000000-0005-0000-0000-000057020000}"/>
    <cellStyle name="_Currency_WACC Analysis_4b_0827_2_Sovereign Bonds 060705_01 NET DCF Model_Consolidação IMOB" xfId="1184" xr:uid="{00000000-0005-0000-0000-000058020000}"/>
    <cellStyle name="_Currency_WACC Analysis_4b_0827_2_Sovereign Bonds 060705_01 NET DCF Model_Estudo de Viabilidade -IMOB Henri" xfId="1185" xr:uid="{00000000-0005-0000-0000-000059020000}"/>
    <cellStyle name="_Currency_WACC Analysis_4b_0827_2_Sovereign Bonds 060705_01 NET DCF Model_FP 100" xfId="1186" xr:uid="{00000000-0005-0000-0000-00005A020000}"/>
    <cellStyle name="_Currency_WACC Analysis_4b_0827_2_Sovereign Bonds 060705_01 NET DCF Model_Península" xfId="1187" xr:uid="{00000000-0005-0000-0000-00005B020000}"/>
    <cellStyle name="_Currency_WACC Analysis_4b_0827_2_Sovereign Bonds 060705_01 NET DCF Model_Peninsula_0510" xfId="1188" xr:uid="{00000000-0005-0000-0000-00005C020000}"/>
    <cellStyle name="_Currency_WACC Analysis_4b_0827_2_Sovereign Bonds 060705_01 NET DCF Model_Resumo Juros e Variações" xfId="1189" xr:uid="{00000000-0005-0000-0000-00005D020000}"/>
    <cellStyle name="_Currency_WACC Analysis_4b_0827_2_Sovereign Bonds 060705_03 Embratel DCF Model_Loscos" xfId="1190" xr:uid="{00000000-0005-0000-0000-00005E020000}"/>
    <cellStyle name="_Currency_WACC Analysis_4b_0827_2_Sovereign Bonds 060705_05 NET DCF Model" xfId="1191" xr:uid="{00000000-0005-0000-0000-00005F020000}"/>
    <cellStyle name="_Currency_WACC Analysis_4b_0827_2_Sovereign Bonds 060705_05 NET DCF Model_Consolidação" xfId="1192" xr:uid="{00000000-0005-0000-0000-000060020000}"/>
    <cellStyle name="_Currency_WACC Analysis_4b_0827_2_Sovereign Bonds 060705_05 NET DCF Model_Consolidação IMOB" xfId="1193" xr:uid="{00000000-0005-0000-0000-000061020000}"/>
    <cellStyle name="_Currency_WACC Analysis_4b_0827_2_Sovereign Bonds 060705_05 NET DCF Model_Estudo de Viabilidade -IMOB Henri" xfId="1194" xr:uid="{00000000-0005-0000-0000-000062020000}"/>
    <cellStyle name="_Currency_WACC Analysis_4b_0827_2_Sovereign Bonds 060705_05 NET DCF Model_FP 100" xfId="1195" xr:uid="{00000000-0005-0000-0000-000063020000}"/>
    <cellStyle name="_Currency_WACC Analysis_4b_0827_2_Sovereign Bonds 060705_05 NET DCF Model_Península" xfId="1196" xr:uid="{00000000-0005-0000-0000-000064020000}"/>
    <cellStyle name="_Currency_WACC Analysis_4b_0827_2_Sovereign Bonds 060705_05 NET DCF Model_Peninsula_0510" xfId="1197" xr:uid="{00000000-0005-0000-0000-000065020000}"/>
    <cellStyle name="_Currency_WACC Analysis_4b_0827_2_Sovereign Bonds 060705_05 NET DCF Model_Resumo Juros e Variações" xfId="1198" xr:uid="{00000000-0005-0000-0000-000066020000}"/>
    <cellStyle name="_Currency_WACC Analysis_4b_0827_2_Sovereign Bonds 060705_05 TMX Brazil DCF Model" xfId="1199" xr:uid="{00000000-0005-0000-0000-000067020000}"/>
    <cellStyle name="_Currency_WACC Analysis_4b_0827_2_Sovereign Bonds 060705_05 TMX Brazil DCF Model_Consolidação" xfId="1200" xr:uid="{00000000-0005-0000-0000-000068020000}"/>
    <cellStyle name="_Currency_WACC Analysis_4b_0827_2_Sovereign Bonds 060705_05 TMX Brazil DCF Model_Consolidação IMOB" xfId="1201" xr:uid="{00000000-0005-0000-0000-000069020000}"/>
    <cellStyle name="_Currency_WACC Analysis_4b_0827_2_Sovereign Bonds 060705_05 TMX Brazil DCF Model_Estudo de Viabilidade -IMOB Henri" xfId="1202" xr:uid="{00000000-0005-0000-0000-00006A020000}"/>
    <cellStyle name="_Currency_WACC Analysis_4b_0827_2_Sovereign Bonds 060705_05 TMX Brazil DCF Model_FP 100" xfId="1203" xr:uid="{00000000-0005-0000-0000-00006B020000}"/>
    <cellStyle name="_Currency_WACC Analysis_4b_0827_2_Sovereign Bonds 060705_05 TMX Brazil DCF Model_Península" xfId="1204" xr:uid="{00000000-0005-0000-0000-00006C020000}"/>
    <cellStyle name="_Currency_WACC Analysis_4b_0827_2_Sovereign Bonds 060705_05 TMX Brazil DCF Model_Peninsula_0510" xfId="1205" xr:uid="{00000000-0005-0000-0000-00006D020000}"/>
    <cellStyle name="_Currency_WACC Analysis_4b_0827_2_Sovereign Bonds 060705_05 TMX Brazil DCF Model_Resumo Juros e Variações" xfId="1206" xr:uid="{00000000-0005-0000-0000-00006E020000}"/>
    <cellStyle name="_Currency_WACC Analysis_Consolidação" xfId="1207" xr:uid="{00000000-0005-0000-0000-00006F020000}"/>
    <cellStyle name="_Currency_WACC Analysis_Consolidação IMOB" xfId="1208" xr:uid="{00000000-0005-0000-0000-000070020000}"/>
    <cellStyle name="_Currency_WACC Analysis_Estudo de Viabilidade -IMOB Henri" xfId="1209" xr:uid="{00000000-0005-0000-0000-000071020000}"/>
    <cellStyle name="_Currency_WACC Analysis_FP 100" xfId="1210" xr:uid="{00000000-0005-0000-0000-000072020000}"/>
    <cellStyle name="_Currency_WACC Analysis_Península" xfId="1211" xr:uid="{00000000-0005-0000-0000-000073020000}"/>
    <cellStyle name="_Currency_WACC Analysis_Peninsula_0510" xfId="1212" xr:uid="{00000000-0005-0000-0000-000074020000}"/>
    <cellStyle name="_Currency_WACC Analysis_Resumo Juros e Variações" xfId="1213" xr:uid="{00000000-0005-0000-0000-000075020000}"/>
    <cellStyle name="_CurrencySpace" xfId="1214" xr:uid="{00000000-0005-0000-0000-000076020000}"/>
    <cellStyle name="_CurrencySpace_01 AVP_ Project Infinitum" xfId="1215" xr:uid="{00000000-0005-0000-0000-000077020000}"/>
    <cellStyle name="_CurrencySpace_01 TMX BR Revenue mix" xfId="1216" xr:uid="{00000000-0005-0000-0000-000078020000}"/>
    <cellStyle name="_CurrencySpace_02 Backup Charts" xfId="1217" xr:uid="{00000000-0005-0000-0000-000079020000}"/>
    <cellStyle name="_CurrencySpace_02 Blended and actual_Telmex_ buying_ NET" xfId="1218" xr:uid="{00000000-0005-0000-0000-00007A020000}"/>
    <cellStyle name="_CurrencySpace_02 TMX Brazil Management Projections_R$" xfId="1219" xr:uid="{00000000-0005-0000-0000-00007B020000}"/>
    <cellStyle name="_CurrencySpace_02 TMX Brazil Management Projections_R$ 2" xfId="1220" xr:uid="{00000000-0005-0000-0000-00007C020000}"/>
    <cellStyle name="_CurrencySpace_02 TMX Brazil Management Projections_R$ 3" xfId="1221" xr:uid="{00000000-0005-0000-0000-00007D020000}"/>
    <cellStyle name="_CurrencySpace_02 TMX Brazil Management Projections_R$ 4" xfId="1222" xr:uid="{00000000-0005-0000-0000-00007E020000}"/>
    <cellStyle name="_CurrencySpace_03 Projections Comparison - Infinitum" xfId="1223" xr:uid="{00000000-0005-0000-0000-00007F020000}"/>
    <cellStyle name="_CurrencySpace_04 WACC Vivax" xfId="1224" xr:uid="{00000000-0005-0000-0000-000080020000}"/>
    <cellStyle name="_CurrencySpace_05 Embratel DCF Model_NEW" xfId="1225" xr:uid="{00000000-0005-0000-0000-000081020000}"/>
    <cellStyle name="_CurrencySpace_12 Blended and actual _Telmex_buying_Embratel" xfId="1226" xr:uid="{00000000-0005-0000-0000-000082020000}"/>
    <cellStyle name="_CurrencySpace_avp" xfId="1227" xr:uid="{00000000-0005-0000-0000-000083020000}"/>
    <cellStyle name="_CurrencySpace_AVP_ NewCo" xfId="1228" xr:uid="{00000000-0005-0000-0000-000084020000}"/>
    <cellStyle name="_CurrencySpace_Brazil bond data" xfId="1229" xr:uid="{00000000-0005-0000-0000-000085020000}"/>
    <cellStyle name="_CurrencySpace_dcf" xfId="1230" xr:uid="{00000000-0005-0000-0000-000086020000}"/>
    <cellStyle name="_CurrencySpace_EMT Management Assumptions_v2" xfId="1231" xr:uid="{00000000-0005-0000-0000-000087020000}"/>
    <cellStyle name="_CurrencySpace_LA WACC Discount_1" xfId="1232" xr:uid="{00000000-0005-0000-0000-000088020000}"/>
    <cellStyle name="_CurrencySpace_merval_argent_correl" xfId="1233" xr:uid="{00000000-0005-0000-0000-000089020000}"/>
    <cellStyle name="_CurrencySpace_Net Management Projections_2" xfId="1234" xr:uid="{00000000-0005-0000-0000-00008A020000}"/>
    <cellStyle name="_CurrencySpace_Oil &amp; Gas betas" xfId="1235" xr:uid="{00000000-0005-0000-0000-00008B020000}"/>
    <cellStyle name="_CurrencySpace_Pay TV Subscribers" xfId="1236" xr:uid="{00000000-0005-0000-0000-00008C020000}"/>
    <cellStyle name="_CurrencySpace_Revenue Mix Chart" xfId="1237" xr:uid="{00000000-0005-0000-0000-00008D020000}"/>
    <cellStyle name="_CurrencySpace_Sovereign Bonds 060705" xfId="1238" xr:uid="{00000000-0005-0000-0000-00008E020000}"/>
    <cellStyle name="_CurrencySpace_Sovereign Bonds 060705 (version 1)" xfId="1239" xr:uid="{00000000-0005-0000-0000-00008F020000}"/>
    <cellStyle name="_CurrencySpace_Sovereign Bonds 060705_1" xfId="1240" xr:uid="{00000000-0005-0000-0000-000090020000}"/>
    <cellStyle name="_CurrencySpace_Sovereign Bonds 060705_Consolidação" xfId="1241" xr:uid="{00000000-0005-0000-0000-000091020000}"/>
    <cellStyle name="_CurrencySpace_Sovereign Bonds 060705_Dados por segmento julho 06" xfId="1242" xr:uid="{00000000-0005-0000-0000-000092020000}"/>
    <cellStyle name="_CurrencySpace_Sovereign Bonds 060705_Estudo de Viabilidade - EXP BHS" xfId="1243" xr:uid="{00000000-0005-0000-0000-000093020000}"/>
    <cellStyle name="_CurrencySpace_Sovereign Bonds 060705_FP 100" xfId="1244" xr:uid="{00000000-0005-0000-0000-000094020000}"/>
    <cellStyle name="_CurrencySpace_WACC Analysis" xfId="1245" xr:uid="{00000000-0005-0000-0000-000095020000}"/>
    <cellStyle name="_CurrencySpace_WACC Analysis_4b_0827_2" xfId="1246" xr:uid="{00000000-0005-0000-0000-000096020000}"/>
    <cellStyle name="_Euro" xfId="1247" xr:uid="{00000000-0005-0000-0000-000097020000}"/>
    <cellStyle name="_Euro_01 AVP_ Project Infinitum" xfId="1248" xr:uid="{00000000-0005-0000-0000-000098020000}"/>
    <cellStyle name="_Euro_01 TMX BR Revenue mix" xfId="1249" xr:uid="{00000000-0005-0000-0000-000099020000}"/>
    <cellStyle name="_Euro_02 Blended and actual_Telmex_ buying_ NET" xfId="1250" xr:uid="{00000000-0005-0000-0000-00009A020000}"/>
    <cellStyle name="_Euro_02 TMX Brazil Management Projections_R$" xfId="1251" xr:uid="{00000000-0005-0000-0000-00009B020000}"/>
    <cellStyle name="_Euro_02 TMX Brazil Management Projections_R$ 2" xfId="1252" xr:uid="{00000000-0005-0000-0000-00009C020000}"/>
    <cellStyle name="_Euro_02 TMX Brazil Management Projections_R$ 3" xfId="1253" xr:uid="{00000000-0005-0000-0000-00009D020000}"/>
    <cellStyle name="_Euro_02 TMX Brazil Management Projections_R$ 4" xfId="1254" xr:uid="{00000000-0005-0000-0000-00009E020000}"/>
    <cellStyle name="_Euro_03 Projections Comparison - Infinitum" xfId="1255" xr:uid="{00000000-0005-0000-0000-00009F020000}"/>
    <cellStyle name="_Euro_04 WACC Vivax" xfId="1256" xr:uid="{00000000-0005-0000-0000-0000A0020000}"/>
    <cellStyle name="_Euro_05 Embratel DCF Model_NEW" xfId="1257" xr:uid="{00000000-0005-0000-0000-0000A1020000}"/>
    <cellStyle name="_Euro_12 Blended and actual _Telmex_buying_Embratel" xfId="1258" xr:uid="{00000000-0005-0000-0000-0000A2020000}"/>
    <cellStyle name="_Euro_EMT Management Assumptions_v2" xfId="1259" xr:uid="{00000000-0005-0000-0000-0000A3020000}"/>
    <cellStyle name="_Euro_Net Management Projections_2" xfId="1260" xr:uid="{00000000-0005-0000-0000-0000A4020000}"/>
    <cellStyle name="_Euro_Pay TV Subscribers" xfId="1261" xr:uid="{00000000-0005-0000-0000-0000A5020000}"/>
    <cellStyle name="_Euro_Revenue Mix Chart" xfId="1262" xr:uid="{00000000-0005-0000-0000-0000A6020000}"/>
    <cellStyle name="_Euro_Sovereign Bonds 060705" xfId="1263" xr:uid="{00000000-0005-0000-0000-0000A7020000}"/>
    <cellStyle name="_Euro_Sovereign Bonds 060705 (version 1)" xfId="1264" xr:uid="{00000000-0005-0000-0000-0000A8020000}"/>
    <cellStyle name="_Euro_Sovereign Bonds 060705_1" xfId="1265" xr:uid="{00000000-0005-0000-0000-0000A9020000}"/>
    <cellStyle name="_Euro_Sovereign Bonds 060705_Consolidação" xfId="1266" xr:uid="{00000000-0005-0000-0000-0000AA020000}"/>
    <cellStyle name="_Euro_Sovereign Bonds 060705_Dados por segmento julho 06" xfId="1267" xr:uid="{00000000-0005-0000-0000-0000AB020000}"/>
    <cellStyle name="_Euro_Sovereign Bonds 060705_Estudo de Viabilidade - EXP BHS" xfId="1268" xr:uid="{00000000-0005-0000-0000-0000AC020000}"/>
    <cellStyle name="_Euro_Sovereign Bonds 060705_FP 100" xfId="1269" xr:uid="{00000000-0005-0000-0000-0000AD020000}"/>
    <cellStyle name="_Heading" xfId="1270" xr:uid="{00000000-0005-0000-0000-0000AE020000}"/>
    <cellStyle name="_Heading_02 TMX Brazil Management Projections_R$" xfId="1271" xr:uid="{00000000-0005-0000-0000-0000AF020000}"/>
    <cellStyle name="_Heading_02 TMX Brazil Management Projections_R$ 2" xfId="1272" xr:uid="{00000000-0005-0000-0000-0000B0020000}"/>
    <cellStyle name="_Heading_02 TMX Brazil Management Projections_R$ 3" xfId="1273" xr:uid="{00000000-0005-0000-0000-0000B1020000}"/>
    <cellStyle name="_Heading_02 TMX Brazil Management Projections_R$ 4" xfId="1274" xr:uid="{00000000-0005-0000-0000-0000B2020000}"/>
    <cellStyle name="_Heading_02 TMX Brazil Management Projections_R$_Bangu - Estimativa de tributação - Base Orçamento 28 01 08 (2)" xfId="1275" xr:uid="{00000000-0005-0000-0000-0000B3020000}"/>
    <cellStyle name="_Heading_02 TMX Brazil Management Projections_R$_Bangu Revisão Financiamentos" xfId="1276" xr:uid="{00000000-0005-0000-0000-0000B4020000}"/>
    <cellStyle name="_Heading_02 TMX Brazil Management Projections_R$_Orc SCGR" xfId="1277" xr:uid="{00000000-0005-0000-0000-0000B5020000}"/>
    <cellStyle name="_Heading_02 WACC" xfId="1278" xr:uid="{00000000-0005-0000-0000-0000B6020000}"/>
    <cellStyle name="_Heading_02 WACC 2" xfId="1279" xr:uid="{00000000-0005-0000-0000-0000B7020000}"/>
    <cellStyle name="_Heading_02 WACC 3" xfId="1280" xr:uid="{00000000-0005-0000-0000-0000B8020000}"/>
    <cellStyle name="_Heading_02 WACC 4" xfId="1281" xr:uid="{00000000-0005-0000-0000-0000B9020000}"/>
    <cellStyle name="_Heading_02 WACC_Bangu - Estimativa de tributação - Base Orçamento 28 01 08 (2)" xfId="1282" xr:uid="{00000000-0005-0000-0000-0000BA020000}"/>
    <cellStyle name="_Heading_02 WACC_Bangu Revisão Financiamentos" xfId="1283" xr:uid="{00000000-0005-0000-0000-0000BB020000}"/>
    <cellStyle name="_Heading_02 WACC_Orc SCGR" xfId="1284" xr:uid="{00000000-0005-0000-0000-0000BC020000}"/>
    <cellStyle name="_Heading_05 WACC" xfId="1285" xr:uid="{00000000-0005-0000-0000-0000BD020000}"/>
    <cellStyle name="_Heading_05 WACC 2" xfId="1286" xr:uid="{00000000-0005-0000-0000-0000BE020000}"/>
    <cellStyle name="_Heading_05 WACC 3" xfId="1287" xr:uid="{00000000-0005-0000-0000-0000BF020000}"/>
    <cellStyle name="_Heading_05 WACC 4" xfId="1288" xr:uid="{00000000-0005-0000-0000-0000C0020000}"/>
    <cellStyle name="_Heading_05 WACC_Bangu - Estimativa de tributação - Base Orçamento 28 01 08 (2)" xfId="1289" xr:uid="{00000000-0005-0000-0000-0000C1020000}"/>
    <cellStyle name="_Heading_05 WACC_Bangu Revisão Financiamentos" xfId="1290" xr:uid="{00000000-0005-0000-0000-0000C2020000}"/>
    <cellStyle name="_Heading_05 WACC_Orc SCGR" xfId="1291" xr:uid="{00000000-0005-0000-0000-0000C3020000}"/>
    <cellStyle name="_Heading_10 yr UST data" xfId="1292" xr:uid="{00000000-0005-0000-0000-0000C4020000}"/>
    <cellStyle name="_Heading_10 yr UST data_base DCF" xfId="1293" xr:uid="{00000000-0005-0000-0000-0000C5020000}"/>
    <cellStyle name="_Heading_10 yr UST data_Corporate Model_base case" xfId="1294" xr:uid="{00000000-0005-0000-0000-0000C6020000}"/>
    <cellStyle name="_Heading_10 yr UST data_Current Malls" xfId="1295" xr:uid="{00000000-0005-0000-0000-0000C7020000}"/>
    <cellStyle name="_Heading_10 yr UST data_Financiamentos Aliansce2" xfId="1296" xr:uid="{00000000-0005-0000-0000-0000C8020000}"/>
    <cellStyle name="_Heading_10 yr UST data_Financiamentos Aliansce3" xfId="1297" xr:uid="{00000000-0005-0000-0000-0000C9020000}"/>
    <cellStyle name="_Heading_10 yr UST data_Modelo BRMalls_Carraz" xfId="1298" xr:uid="{00000000-0005-0000-0000-0000CA020000}"/>
    <cellStyle name="_Heading_10 yr UST data_Modelo em construçào_FINANCIALS thiago" xfId="1299" xr:uid="{00000000-0005-0000-0000-0000CB020000}"/>
    <cellStyle name="_Heading_10 yr UST data_Orçamento 2009_Cash  Funding" xfId="1300" xr:uid="{00000000-0005-0000-0000-0000CC020000}"/>
    <cellStyle name="_Heading_base DCF" xfId="1301" xr:uid="{00000000-0005-0000-0000-0000CD020000}"/>
    <cellStyle name="_Heading_Beatles WACC Calculation" xfId="1302" xr:uid="{00000000-0005-0000-0000-0000CE020000}"/>
    <cellStyle name="_Heading_Beatles WACC Calculation 2" xfId="1303" xr:uid="{00000000-0005-0000-0000-0000CF020000}"/>
    <cellStyle name="_Heading_Beatles WACC Calculation 3" xfId="1304" xr:uid="{00000000-0005-0000-0000-0000D0020000}"/>
    <cellStyle name="_Heading_Beatles WACC Calculation 4" xfId="1305" xr:uid="{00000000-0005-0000-0000-0000D1020000}"/>
    <cellStyle name="_Heading_Beatles WACC Calculation_Bangu - Estimativa de tributação - Base Orçamento 28 01 08 (2)" xfId="1306" xr:uid="{00000000-0005-0000-0000-0000D2020000}"/>
    <cellStyle name="_Heading_Beatles WACC Calculation_Bangu Revisão Financiamentos" xfId="1307" xr:uid="{00000000-0005-0000-0000-0000D3020000}"/>
    <cellStyle name="_Heading_Beatles WACC Calculation_Orc SCGR" xfId="1308" xr:uid="{00000000-0005-0000-0000-0000D4020000}"/>
    <cellStyle name="_Heading_Corporate Model_base case" xfId="1309" xr:uid="{00000000-0005-0000-0000-0000D5020000}"/>
    <cellStyle name="_Heading_Current Malls" xfId="1310" xr:uid="{00000000-0005-0000-0000-0000D6020000}"/>
    <cellStyle name="_Heading_Financiamentos Aliansce2" xfId="1311" xr:uid="{00000000-0005-0000-0000-0000D7020000}"/>
    <cellStyle name="_Heading_Financiamentos Aliansce3" xfId="1312" xr:uid="{00000000-0005-0000-0000-0000D8020000}"/>
    <cellStyle name="_Heading_Modelo BRMalls_Carraz" xfId="1313" xr:uid="{00000000-0005-0000-0000-0000D9020000}"/>
    <cellStyle name="_Heading_Modelo em construçào_FINANCIALS thiago" xfId="1314" xr:uid="{00000000-0005-0000-0000-0000DA020000}"/>
    <cellStyle name="_Heading_Orçamento 2009_Cash  Funding" xfId="1315" xr:uid="{00000000-0005-0000-0000-0000DB020000}"/>
    <cellStyle name="_Heading_prestemp" xfId="1316" xr:uid="{00000000-0005-0000-0000-0000DC020000}"/>
    <cellStyle name="_Heading_prestemp_base DCF" xfId="1317" xr:uid="{00000000-0005-0000-0000-0000DD020000}"/>
    <cellStyle name="_Heading_prestemp_Corporate Model_base case" xfId="1318" xr:uid="{00000000-0005-0000-0000-0000DE020000}"/>
    <cellStyle name="_Heading_prestemp_Current Malls" xfId="1319" xr:uid="{00000000-0005-0000-0000-0000DF020000}"/>
    <cellStyle name="_Heading_prestemp_Financiamentos Aliansce2" xfId="1320" xr:uid="{00000000-0005-0000-0000-0000E0020000}"/>
    <cellStyle name="_Heading_prestemp_Financiamentos Aliansce3" xfId="1321" xr:uid="{00000000-0005-0000-0000-0000E1020000}"/>
    <cellStyle name="_Heading_prestemp_Modelo BRMalls_Carraz" xfId="1322" xr:uid="{00000000-0005-0000-0000-0000E2020000}"/>
    <cellStyle name="_Heading_prestemp_Modelo em construçào_FINANCIALS thiago" xfId="1323" xr:uid="{00000000-0005-0000-0000-0000E3020000}"/>
    <cellStyle name="_Heading_prestemp_Orçamento 2009_Cash  Funding" xfId="1324" xr:uid="{00000000-0005-0000-0000-0000E4020000}"/>
    <cellStyle name="_Headline" xfId="1325" xr:uid="{00000000-0005-0000-0000-0000E5020000}"/>
    <cellStyle name="_Headline 2" xfId="1326" xr:uid="{00000000-0005-0000-0000-0000E6020000}"/>
    <cellStyle name="_Headline 3" xfId="1327" xr:uid="{00000000-0005-0000-0000-0000E7020000}"/>
    <cellStyle name="_Headline 4" xfId="1328" xr:uid="{00000000-0005-0000-0000-0000E8020000}"/>
    <cellStyle name="_Headline_Bangu - Estimativa de tributação - Base Orçamento 28 01 08 (2)" xfId="1329" xr:uid="{00000000-0005-0000-0000-0000E9020000}"/>
    <cellStyle name="_Headline_Bangu Revisão Financiamentos" xfId="1330" xr:uid="{00000000-0005-0000-0000-0000EA020000}"/>
    <cellStyle name="_Headline_Orc SCGR" xfId="1331" xr:uid="{00000000-0005-0000-0000-0000EB020000}"/>
    <cellStyle name="_Highlight" xfId="1332" xr:uid="{00000000-0005-0000-0000-0000EC020000}"/>
    <cellStyle name="_Multiple" xfId="1333" xr:uid="{00000000-0005-0000-0000-0000ED020000}"/>
    <cellStyle name="_Multiple_01 AVP_ Project Infinitum" xfId="1334" xr:uid="{00000000-0005-0000-0000-0000EE020000}"/>
    <cellStyle name="_Multiple_01 TMX BR Revenue mix" xfId="1335" xr:uid="{00000000-0005-0000-0000-0000EF020000}"/>
    <cellStyle name="_Multiple_02 Backup Charts" xfId="1336" xr:uid="{00000000-0005-0000-0000-0000F0020000}"/>
    <cellStyle name="_Multiple_02 Blended and actual_Telmex_ buying_ NET" xfId="1337" xr:uid="{00000000-0005-0000-0000-0000F1020000}"/>
    <cellStyle name="_Multiple_02 TMX Brazil Management Projections_R$" xfId="1338" xr:uid="{00000000-0005-0000-0000-0000F2020000}"/>
    <cellStyle name="_Multiple_02 TMX Brazil Management Projections_R$ 2" xfId="1339" xr:uid="{00000000-0005-0000-0000-0000F3020000}"/>
    <cellStyle name="_Multiple_02 TMX Brazil Management Projections_R$ 3" xfId="1340" xr:uid="{00000000-0005-0000-0000-0000F4020000}"/>
    <cellStyle name="_Multiple_02 TMX Brazil Management Projections_R$ 4" xfId="1341" xr:uid="{00000000-0005-0000-0000-0000F5020000}"/>
    <cellStyle name="_Multiple_03 Projections Comparison - Infinitum" xfId="1342" xr:uid="{00000000-0005-0000-0000-0000F6020000}"/>
    <cellStyle name="_Multiple_04 WACC Vivax" xfId="1343" xr:uid="{00000000-0005-0000-0000-0000F7020000}"/>
    <cellStyle name="_Multiple_05 Embratel DCF Model_NEW" xfId="1344" xr:uid="{00000000-0005-0000-0000-0000F8020000}"/>
    <cellStyle name="_Multiple_12 Blended and actual _Telmex_buying_Embratel" xfId="1345" xr:uid="{00000000-0005-0000-0000-0000F9020000}"/>
    <cellStyle name="_Multiple_avp" xfId="1346" xr:uid="{00000000-0005-0000-0000-0000FA020000}"/>
    <cellStyle name="_Multiple_AVP_ NewCo" xfId="1347" xr:uid="{00000000-0005-0000-0000-0000FB020000}"/>
    <cellStyle name="_Multiple_Brazil bond data" xfId="1348" xr:uid="{00000000-0005-0000-0000-0000FC020000}"/>
    <cellStyle name="_Multiple_dcf" xfId="1349" xr:uid="{00000000-0005-0000-0000-0000FD020000}"/>
    <cellStyle name="_Multiple_dcf 2" xfId="10646" xr:uid="{00000000-0005-0000-0000-0000FE020000}"/>
    <cellStyle name="_Multiple_dcf 2 2" xfId="11819" xr:uid="{00000000-0005-0000-0000-0000FF020000}"/>
    <cellStyle name="_Multiple_dcf 2 2 2" xfId="13720" xr:uid="{00000000-0005-0000-0000-000000030000}"/>
    <cellStyle name="_Multiple_dcf 2 2 2 2" xfId="16572" xr:uid="{00000000-0005-0000-0000-000001030000}"/>
    <cellStyle name="_Multiple_dcf 2 2 3" xfId="15111" xr:uid="{00000000-0005-0000-0000-000002030000}"/>
    <cellStyle name="_Multiple_dcf 2 3" xfId="12830" xr:uid="{00000000-0005-0000-0000-000003030000}"/>
    <cellStyle name="_Multiple_dcf 2 3 2" xfId="15707" xr:uid="{00000000-0005-0000-0000-000004030000}"/>
    <cellStyle name="_Multiple_dcf 2 4" xfId="14313" xr:uid="{00000000-0005-0000-0000-000005030000}"/>
    <cellStyle name="_Multiple_dcf 3" xfId="11410" xr:uid="{00000000-0005-0000-0000-000006030000}"/>
    <cellStyle name="_Multiple_dcf 3 2" xfId="13321" xr:uid="{00000000-0005-0000-0000-000007030000}"/>
    <cellStyle name="_Multiple_dcf 3 2 2" xfId="16173" xr:uid="{00000000-0005-0000-0000-000008030000}"/>
    <cellStyle name="_Multiple_dcf 3 3" xfId="14712" xr:uid="{00000000-0005-0000-0000-000009030000}"/>
    <cellStyle name="_Multiple_dcf_01_WACC Colombia_Analysis" xfId="1350" xr:uid="{00000000-0005-0000-0000-00000A030000}"/>
    <cellStyle name="_Multiple_dcf_04 WACC Vivax" xfId="1351" xr:uid="{00000000-0005-0000-0000-00000B030000}"/>
    <cellStyle name="_Multiple_dcf_Sovereign Bonds 060705" xfId="1352" xr:uid="{00000000-0005-0000-0000-00000C030000}"/>
    <cellStyle name="_Multiple_dcf_Sovereign Bonds 060705 (version 1)" xfId="1353" xr:uid="{00000000-0005-0000-0000-00000D030000}"/>
    <cellStyle name="_Multiple_dcf_Sovereign Bonds 060705 (version 1)_01 NET DCF Model" xfId="1354" xr:uid="{00000000-0005-0000-0000-00000E030000}"/>
    <cellStyle name="_Multiple_dcf_Sovereign Bonds 060705 (version 1)_03 Embratel DCF Model_Loscos" xfId="1355" xr:uid="{00000000-0005-0000-0000-00000F030000}"/>
    <cellStyle name="_Multiple_dcf_Sovereign Bonds 060705 (version 1)_05 NET DCF Model" xfId="1356" xr:uid="{00000000-0005-0000-0000-000010030000}"/>
    <cellStyle name="_Multiple_dcf_Sovereign Bonds 060705 (version 1)_05 TMX Brazil DCF Model" xfId="1357" xr:uid="{00000000-0005-0000-0000-000011030000}"/>
    <cellStyle name="_Multiple_dcf_Sovereign Bonds 060705_01 NET DCF Model" xfId="1358" xr:uid="{00000000-0005-0000-0000-000012030000}"/>
    <cellStyle name="_Multiple_dcf_Sovereign Bonds 060705_03 Embratel DCF Model_Loscos" xfId="1359" xr:uid="{00000000-0005-0000-0000-000013030000}"/>
    <cellStyle name="_Multiple_dcf_Sovereign Bonds 060705_05 NET DCF Model" xfId="1360" xr:uid="{00000000-0005-0000-0000-000014030000}"/>
    <cellStyle name="_Multiple_dcf_Sovereign Bonds 060705_05 TMX Brazil DCF Model" xfId="1361" xr:uid="{00000000-0005-0000-0000-000015030000}"/>
    <cellStyle name="_Multiple_EMT Management Assumptions_v2" xfId="1362" xr:uid="{00000000-0005-0000-0000-000016030000}"/>
    <cellStyle name="_Multiple_LA WACC Discount_1" xfId="1363" xr:uid="{00000000-0005-0000-0000-000017030000}"/>
    <cellStyle name="_Multiple_LA WACC Discount_1 2" xfId="10647" xr:uid="{00000000-0005-0000-0000-000018030000}"/>
    <cellStyle name="_Multiple_LA WACC Discount_1 2 2" xfId="11820" xr:uid="{00000000-0005-0000-0000-000019030000}"/>
    <cellStyle name="_Multiple_LA WACC Discount_1 2 2 2" xfId="13721" xr:uid="{00000000-0005-0000-0000-00001A030000}"/>
    <cellStyle name="_Multiple_LA WACC Discount_1 2 2 2 2" xfId="16573" xr:uid="{00000000-0005-0000-0000-00001B030000}"/>
    <cellStyle name="_Multiple_LA WACC Discount_1 2 2 3" xfId="15112" xr:uid="{00000000-0005-0000-0000-00001C030000}"/>
    <cellStyle name="_Multiple_LA WACC Discount_1 2 3" xfId="12831" xr:uid="{00000000-0005-0000-0000-00001D030000}"/>
    <cellStyle name="_Multiple_LA WACC Discount_1 2 3 2" xfId="15708" xr:uid="{00000000-0005-0000-0000-00001E030000}"/>
    <cellStyle name="_Multiple_LA WACC Discount_1 2 4" xfId="14314" xr:uid="{00000000-0005-0000-0000-00001F030000}"/>
    <cellStyle name="_Multiple_LA WACC Discount_1 3" xfId="11411" xr:uid="{00000000-0005-0000-0000-000020030000}"/>
    <cellStyle name="_Multiple_LA WACC Discount_1 3 2" xfId="13322" xr:uid="{00000000-0005-0000-0000-000021030000}"/>
    <cellStyle name="_Multiple_LA WACC Discount_1 3 2 2" xfId="16174" xr:uid="{00000000-0005-0000-0000-000022030000}"/>
    <cellStyle name="_Multiple_LA WACC Discount_1 3 3" xfId="14713" xr:uid="{00000000-0005-0000-0000-000023030000}"/>
    <cellStyle name="_Multiple_LA WACC Discount_1_Sovereign Bonds 060705" xfId="1364" xr:uid="{00000000-0005-0000-0000-000024030000}"/>
    <cellStyle name="_Multiple_LA WACC Discount_1_Sovereign Bonds 060705 (version 1)" xfId="1365" xr:uid="{00000000-0005-0000-0000-000025030000}"/>
    <cellStyle name="_Multiple_LA WACC Discount_1_Sovereign Bonds 060705 (version 1)_01 NET DCF Model" xfId="1366" xr:uid="{00000000-0005-0000-0000-000026030000}"/>
    <cellStyle name="_Multiple_LA WACC Discount_1_Sovereign Bonds 060705 (version 1)_03 Embratel DCF Model_Loscos" xfId="1367" xr:uid="{00000000-0005-0000-0000-000027030000}"/>
    <cellStyle name="_Multiple_LA WACC Discount_1_Sovereign Bonds 060705 (version 1)_05 NET DCF Model" xfId="1368" xr:uid="{00000000-0005-0000-0000-000028030000}"/>
    <cellStyle name="_Multiple_LA WACC Discount_1_Sovereign Bonds 060705 (version 1)_05 TMX Brazil DCF Model" xfId="1369" xr:uid="{00000000-0005-0000-0000-000029030000}"/>
    <cellStyle name="_Multiple_LA WACC Discount_1_Sovereign Bonds 060705_01 NET DCF Model" xfId="1370" xr:uid="{00000000-0005-0000-0000-00002A030000}"/>
    <cellStyle name="_Multiple_LA WACC Discount_1_Sovereign Bonds 060705_03 Embratel DCF Model_Loscos" xfId="1371" xr:uid="{00000000-0005-0000-0000-00002B030000}"/>
    <cellStyle name="_Multiple_LA WACC Discount_1_Sovereign Bonds 060705_05 NET DCF Model" xfId="1372" xr:uid="{00000000-0005-0000-0000-00002C030000}"/>
    <cellStyle name="_Multiple_LA WACC Discount_1_Sovereign Bonds 060705_05 TMX Brazil DCF Model" xfId="1373" xr:uid="{00000000-0005-0000-0000-00002D030000}"/>
    <cellStyle name="_Multiple_Net Management Projections_2" xfId="1374" xr:uid="{00000000-0005-0000-0000-00002E030000}"/>
    <cellStyle name="_Multiple_Oil &amp; Gas betas" xfId="1375" xr:uid="{00000000-0005-0000-0000-00002F030000}"/>
    <cellStyle name="_Multiple_Pay TV Subscribers" xfId="1376" xr:uid="{00000000-0005-0000-0000-000030030000}"/>
    <cellStyle name="_Multiple_Revenue Mix Chart" xfId="1377" xr:uid="{00000000-0005-0000-0000-000031030000}"/>
    <cellStyle name="_Multiple_Sovereign Bonds 060705" xfId="1378" xr:uid="{00000000-0005-0000-0000-000032030000}"/>
    <cellStyle name="_Multiple_Sovereign Bonds 060705 (version 1)" xfId="1379" xr:uid="{00000000-0005-0000-0000-000033030000}"/>
    <cellStyle name="_Multiple_Sovereign Bonds 060705_1" xfId="1380" xr:uid="{00000000-0005-0000-0000-000034030000}"/>
    <cellStyle name="_Multiple_Sovereign Bonds 060705_Consolidação" xfId="1381" xr:uid="{00000000-0005-0000-0000-000035030000}"/>
    <cellStyle name="_Multiple_Sovereign Bonds 060705_Dados por segmento julho 06" xfId="1382" xr:uid="{00000000-0005-0000-0000-000036030000}"/>
    <cellStyle name="_Multiple_Sovereign Bonds 060705_Estudo de Viabilidade - EXP BHS" xfId="1383" xr:uid="{00000000-0005-0000-0000-000037030000}"/>
    <cellStyle name="_Multiple_Sovereign Bonds 060705_FP 100" xfId="1384" xr:uid="{00000000-0005-0000-0000-000038030000}"/>
    <cellStyle name="_Multiple_v4_Dealcomp_distribution" xfId="1385" xr:uid="{00000000-0005-0000-0000-000039030000}"/>
    <cellStyle name="_Multiple_WACC Analysis" xfId="1386" xr:uid="{00000000-0005-0000-0000-00003A030000}"/>
    <cellStyle name="_Multiple_WACC Analysis_4b_0827_2" xfId="1387" xr:uid="{00000000-0005-0000-0000-00003B030000}"/>
    <cellStyle name="_Multiple_WACC Analysis_4b_0827_2 2" xfId="10648" xr:uid="{00000000-0005-0000-0000-00003C030000}"/>
    <cellStyle name="_Multiple_WACC Analysis_4b_0827_2 2 2" xfId="11821" xr:uid="{00000000-0005-0000-0000-00003D030000}"/>
    <cellStyle name="_Multiple_WACC Analysis_4b_0827_2 2 2 2" xfId="13722" xr:uid="{00000000-0005-0000-0000-00003E030000}"/>
    <cellStyle name="_Multiple_WACC Analysis_4b_0827_2 2 2 2 2" xfId="16574" xr:uid="{00000000-0005-0000-0000-00003F030000}"/>
    <cellStyle name="_Multiple_WACC Analysis_4b_0827_2 2 2 3" xfId="15113" xr:uid="{00000000-0005-0000-0000-000040030000}"/>
    <cellStyle name="_Multiple_WACC Analysis_4b_0827_2 2 3" xfId="12832" xr:uid="{00000000-0005-0000-0000-000041030000}"/>
    <cellStyle name="_Multiple_WACC Analysis_4b_0827_2 2 3 2" xfId="15709" xr:uid="{00000000-0005-0000-0000-000042030000}"/>
    <cellStyle name="_Multiple_WACC Analysis_4b_0827_2 2 4" xfId="14315" xr:uid="{00000000-0005-0000-0000-000043030000}"/>
    <cellStyle name="_Multiple_WACC Analysis_4b_0827_2 3" xfId="11412" xr:uid="{00000000-0005-0000-0000-000044030000}"/>
    <cellStyle name="_Multiple_WACC Analysis_4b_0827_2 3 2" xfId="13323" xr:uid="{00000000-0005-0000-0000-000045030000}"/>
    <cellStyle name="_Multiple_WACC Analysis_4b_0827_2 3 2 2" xfId="16175" xr:uid="{00000000-0005-0000-0000-000046030000}"/>
    <cellStyle name="_Multiple_WACC Analysis_4b_0827_2 3 3" xfId="14714" xr:uid="{00000000-0005-0000-0000-000047030000}"/>
    <cellStyle name="_Multiple_WACC Analysis_4b_0827_2_Sovereign Bonds 060705" xfId="1388" xr:uid="{00000000-0005-0000-0000-000048030000}"/>
    <cellStyle name="_Multiple_WACC Analysis_4b_0827_2_Sovereign Bonds 060705 (version 1)" xfId="1389" xr:uid="{00000000-0005-0000-0000-000049030000}"/>
    <cellStyle name="_Multiple_WACC Analysis_4b_0827_2_Sovereign Bonds 060705 (version 1)_01 NET DCF Model" xfId="1390" xr:uid="{00000000-0005-0000-0000-00004A030000}"/>
    <cellStyle name="_Multiple_WACC Analysis_4b_0827_2_Sovereign Bonds 060705 (version 1)_03 Embratel DCF Model_Loscos" xfId="1391" xr:uid="{00000000-0005-0000-0000-00004B030000}"/>
    <cellStyle name="_Multiple_WACC Analysis_4b_0827_2_Sovereign Bonds 060705 (version 1)_05 NET DCF Model" xfId="1392" xr:uid="{00000000-0005-0000-0000-00004C030000}"/>
    <cellStyle name="_Multiple_WACC Analysis_4b_0827_2_Sovereign Bonds 060705 (version 1)_05 TMX Brazil DCF Model" xfId="1393" xr:uid="{00000000-0005-0000-0000-00004D030000}"/>
    <cellStyle name="_Multiple_WACC Analysis_4b_0827_2_Sovereign Bonds 060705_01 NET DCF Model" xfId="1394" xr:uid="{00000000-0005-0000-0000-00004E030000}"/>
    <cellStyle name="_Multiple_WACC Analysis_4b_0827_2_Sovereign Bonds 060705_03 Embratel DCF Model_Loscos" xfId="1395" xr:uid="{00000000-0005-0000-0000-00004F030000}"/>
    <cellStyle name="_Multiple_WACC Analysis_4b_0827_2_Sovereign Bonds 060705_05 NET DCF Model" xfId="1396" xr:uid="{00000000-0005-0000-0000-000050030000}"/>
    <cellStyle name="_Multiple_WACC Analysis_4b_0827_2_Sovereign Bonds 060705_05 TMX Brazil DCF Model" xfId="1397" xr:uid="{00000000-0005-0000-0000-000051030000}"/>
    <cellStyle name="_MultipleSpace" xfId="1398" xr:uid="{00000000-0005-0000-0000-000052030000}"/>
    <cellStyle name="_MultipleSpace_01 AVP_ Project Infinitum" xfId="1399" xr:uid="{00000000-0005-0000-0000-000053030000}"/>
    <cellStyle name="_MultipleSpace_01 TMX BR Revenue mix" xfId="1400" xr:uid="{00000000-0005-0000-0000-000054030000}"/>
    <cellStyle name="_MultipleSpace_02 Backup Charts" xfId="1401" xr:uid="{00000000-0005-0000-0000-000055030000}"/>
    <cellStyle name="_MultipleSpace_02 Blended and actual_Telmex_ buying_ NET" xfId="1402" xr:uid="{00000000-0005-0000-0000-000056030000}"/>
    <cellStyle name="_MultipleSpace_02 TMX Brazil Management Projections_R$" xfId="1403" xr:uid="{00000000-0005-0000-0000-000057030000}"/>
    <cellStyle name="_MultipleSpace_02 TMX Brazil Management Projections_R$ 2" xfId="1404" xr:uid="{00000000-0005-0000-0000-000058030000}"/>
    <cellStyle name="_MultipleSpace_02 TMX Brazil Management Projections_R$ 3" xfId="1405" xr:uid="{00000000-0005-0000-0000-000059030000}"/>
    <cellStyle name="_MultipleSpace_02 TMX Brazil Management Projections_R$ 4" xfId="1406" xr:uid="{00000000-0005-0000-0000-00005A030000}"/>
    <cellStyle name="_MultipleSpace_03 Projections Comparison - Infinitum" xfId="1407" xr:uid="{00000000-0005-0000-0000-00005B030000}"/>
    <cellStyle name="_MultipleSpace_04 WACC Vivax" xfId="1408" xr:uid="{00000000-0005-0000-0000-00005C030000}"/>
    <cellStyle name="_MultipleSpace_05 Embratel DCF Model_NEW" xfId="1409" xr:uid="{00000000-0005-0000-0000-00005D030000}"/>
    <cellStyle name="_MultipleSpace_12 Blended and actual _Telmex_buying_Embratel" xfId="1410" xr:uid="{00000000-0005-0000-0000-00005E030000}"/>
    <cellStyle name="_MultipleSpace_avp" xfId="1411" xr:uid="{00000000-0005-0000-0000-00005F030000}"/>
    <cellStyle name="_MultipleSpace_AVP_ NewCo" xfId="1412" xr:uid="{00000000-0005-0000-0000-000060030000}"/>
    <cellStyle name="_MultipleSpace_Brazil bond data" xfId="1413" xr:uid="{00000000-0005-0000-0000-000061030000}"/>
    <cellStyle name="_MultipleSpace_dcf" xfId="1414" xr:uid="{00000000-0005-0000-0000-000062030000}"/>
    <cellStyle name="_MultipleSpace_dcf 2" xfId="10649" xr:uid="{00000000-0005-0000-0000-000063030000}"/>
    <cellStyle name="_MultipleSpace_dcf 2 2" xfId="11822" xr:uid="{00000000-0005-0000-0000-000064030000}"/>
    <cellStyle name="_MultipleSpace_dcf 2 2 2" xfId="13723" xr:uid="{00000000-0005-0000-0000-000065030000}"/>
    <cellStyle name="_MultipleSpace_dcf 2 2 2 2" xfId="16575" xr:uid="{00000000-0005-0000-0000-000066030000}"/>
    <cellStyle name="_MultipleSpace_dcf 2 2 3" xfId="15114" xr:uid="{00000000-0005-0000-0000-000067030000}"/>
    <cellStyle name="_MultipleSpace_dcf 2 3" xfId="12833" xr:uid="{00000000-0005-0000-0000-000068030000}"/>
    <cellStyle name="_MultipleSpace_dcf 2 3 2" xfId="15710" xr:uid="{00000000-0005-0000-0000-000069030000}"/>
    <cellStyle name="_MultipleSpace_dcf 2 4" xfId="14316" xr:uid="{00000000-0005-0000-0000-00006A030000}"/>
    <cellStyle name="_MultipleSpace_dcf 3" xfId="11413" xr:uid="{00000000-0005-0000-0000-00006B030000}"/>
    <cellStyle name="_MultipleSpace_dcf 3 2" xfId="13324" xr:uid="{00000000-0005-0000-0000-00006C030000}"/>
    <cellStyle name="_MultipleSpace_dcf 3 2 2" xfId="16176" xr:uid="{00000000-0005-0000-0000-00006D030000}"/>
    <cellStyle name="_MultipleSpace_dcf 3 3" xfId="14715" xr:uid="{00000000-0005-0000-0000-00006E030000}"/>
    <cellStyle name="_MultipleSpace_dcf_01_WACC Colombia_Analysis" xfId="1415" xr:uid="{00000000-0005-0000-0000-00006F030000}"/>
    <cellStyle name="_MultipleSpace_dcf_04 WACC Vivax" xfId="1416" xr:uid="{00000000-0005-0000-0000-000070030000}"/>
    <cellStyle name="_MultipleSpace_dcf_Sovereign Bonds 060705" xfId="1417" xr:uid="{00000000-0005-0000-0000-000071030000}"/>
    <cellStyle name="_MultipleSpace_dcf_Sovereign Bonds 060705 (version 1)" xfId="1418" xr:uid="{00000000-0005-0000-0000-000072030000}"/>
    <cellStyle name="_MultipleSpace_dcf_Sovereign Bonds 060705 (version 1)_01 NET DCF Model" xfId="1419" xr:uid="{00000000-0005-0000-0000-000073030000}"/>
    <cellStyle name="_MultipleSpace_dcf_Sovereign Bonds 060705 (version 1)_03 Embratel DCF Model_Loscos" xfId="1420" xr:uid="{00000000-0005-0000-0000-000074030000}"/>
    <cellStyle name="_MultipleSpace_dcf_Sovereign Bonds 060705 (version 1)_05 NET DCF Model" xfId="1421" xr:uid="{00000000-0005-0000-0000-000075030000}"/>
    <cellStyle name="_MultipleSpace_dcf_Sovereign Bonds 060705 (version 1)_05 TMX Brazil DCF Model" xfId="1422" xr:uid="{00000000-0005-0000-0000-000076030000}"/>
    <cellStyle name="_MultipleSpace_dcf_Sovereign Bonds 060705_01 NET DCF Model" xfId="1423" xr:uid="{00000000-0005-0000-0000-000077030000}"/>
    <cellStyle name="_MultipleSpace_dcf_Sovereign Bonds 060705_03 Embratel DCF Model_Loscos" xfId="1424" xr:uid="{00000000-0005-0000-0000-000078030000}"/>
    <cellStyle name="_MultipleSpace_dcf_Sovereign Bonds 060705_05 NET DCF Model" xfId="1425" xr:uid="{00000000-0005-0000-0000-000079030000}"/>
    <cellStyle name="_MultipleSpace_dcf_Sovereign Bonds 060705_05 TMX Brazil DCF Model" xfId="1426" xr:uid="{00000000-0005-0000-0000-00007A030000}"/>
    <cellStyle name="_MultipleSpace_EMT Management Assumptions_v2" xfId="1427" xr:uid="{00000000-0005-0000-0000-00007B030000}"/>
    <cellStyle name="_MultipleSpace_LA WACC Discount_1" xfId="1428" xr:uid="{00000000-0005-0000-0000-00007C030000}"/>
    <cellStyle name="_MultipleSpace_LA WACC Discount_1 2" xfId="10650" xr:uid="{00000000-0005-0000-0000-00007D030000}"/>
    <cellStyle name="_MultipleSpace_LA WACC Discount_1 2 2" xfId="11823" xr:uid="{00000000-0005-0000-0000-00007E030000}"/>
    <cellStyle name="_MultipleSpace_LA WACC Discount_1 2 2 2" xfId="13724" xr:uid="{00000000-0005-0000-0000-00007F030000}"/>
    <cellStyle name="_MultipleSpace_LA WACC Discount_1 2 2 2 2" xfId="16576" xr:uid="{00000000-0005-0000-0000-000080030000}"/>
    <cellStyle name="_MultipleSpace_LA WACC Discount_1 2 2 3" xfId="15115" xr:uid="{00000000-0005-0000-0000-000081030000}"/>
    <cellStyle name="_MultipleSpace_LA WACC Discount_1 2 3" xfId="12834" xr:uid="{00000000-0005-0000-0000-000082030000}"/>
    <cellStyle name="_MultipleSpace_LA WACC Discount_1 2 3 2" xfId="15711" xr:uid="{00000000-0005-0000-0000-000083030000}"/>
    <cellStyle name="_MultipleSpace_LA WACC Discount_1 2 4" xfId="14317" xr:uid="{00000000-0005-0000-0000-000084030000}"/>
    <cellStyle name="_MultipleSpace_LA WACC Discount_1 3" xfId="11414" xr:uid="{00000000-0005-0000-0000-000085030000}"/>
    <cellStyle name="_MultipleSpace_LA WACC Discount_1 3 2" xfId="13325" xr:uid="{00000000-0005-0000-0000-000086030000}"/>
    <cellStyle name="_MultipleSpace_LA WACC Discount_1 3 2 2" xfId="16177" xr:uid="{00000000-0005-0000-0000-000087030000}"/>
    <cellStyle name="_MultipleSpace_LA WACC Discount_1 3 3" xfId="14716" xr:uid="{00000000-0005-0000-0000-000088030000}"/>
    <cellStyle name="_MultipleSpace_LA WACC Discount_1_Sovereign Bonds 060705" xfId="1429" xr:uid="{00000000-0005-0000-0000-000089030000}"/>
    <cellStyle name="_MultipleSpace_LA WACC Discount_1_Sovereign Bonds 060705 (version 1)" xfId="1430" xr:uid="{00000000-0005-0000-0000-00008A030000}"/>
    <cellStyle name="_MultipleSpace_LA WACC Discount_1_Sovereign Bonds 060705 (version 1)_01 NET DCF Model" xfId="1431" xr:uid="{00000000-0005-0000-0000-00008B030000}"/>
    <cellStyle name="_MultipleSpace_LA WACC Discount_1_Sovereign Bonds 060705 (version 1)_03 Embratel DCF Model_Loscos" xfId="1432" xr:uid="{00000000-0005-0000-0000-00008C030000}"/>
    <cellStyle name="_MultipleSpace_LA WACC Discount_1_Sovereign Bonds 060705 (version 1)_05 NET DCF Model" xfId="1433" xr:uid="{00000000-0005-0000-0000-00008D030000}"/>
    <cellStyle name="_MultipleSpace_LA WACC Discount_1_Sovereign Bonds 060705 (version 1)_05 TMX Brazil DCF Model" xfId="1434" xr:uid="{00000000-0005-0000-0000-00008E030000}"/>
    <cellStyle name="_MultipleSpace_LA WACC Discount_1_Sovereign Bonds 060705_01 NET DCF Model" xfId="1435" xr:uid="{00000000-0005-0000-0000-00008F030000}"/>
    <cellStyle name="_MultipleSpace_LA WACC Discount_1_Sovereign Bonds 060705_03 Embratel DCF Model_Loscos" xfId="1436" xr:uid="{00000000-0005-0000-0000-000090030000}"/>
    <cellStyle name="_MultipleSpace_LA WACC Discount_1_Sovereign Bonds 060705_05 NET DCF Model" xfId="1437" xr:uid="{00000000-0005-0000-0000-000091030000}"/>
    <cellStyle name="_MultipleSpace_LA WACC Discount_1_Sovereign Bonds 060705_05 TMX Brazil DCF Model" xfId="1438" xr:uid="{00000000-0005-0000-0000-000092030000}"/>
    <cellStyle name="_MultipleSpace_Net Management Projections_2" xfId="1439" xr:uid="{00000000-0005-0000-0000-000093030000}"/>
    <cellStyle name="_MultipleSpace_Oil &amp; Gas betas" xfId="1440" xr:uid="{00000000-0005-0000-0000-000094030000}"/>
    <cellStyle name="_MultipleSpace_Pay TV Subscribers" xfId="1441" xr:uid="{00000000-0005-0000-0000-000095030000}"/>
    <cellStyle name="_MultipleSpace_Revenue Mix Chart" xfId="1442" xr:uid="{00000000-0005-0000-0000-000096030000}"/>
    <cellStyle name="_MultipleSpace_Sovereign Bonds 060705" xfId="1443" xr:uid="{00000000-0005-0000-0000-000097030000}"/>
    <cellStyle name="_MultipleSpace_Sovereign Bonds 060705 (version 1)" xfId="1444" xr:uid="{00000000-0005-0000-0000-000098030000}"/>
    <cellStyle name="_MultipleSpace_Sovereign Bonds 060705 (version 1)_01 NET DCF Model" xfId="1445" xr:uid="{00000000-0005-0000-0000-000099030000}"/>
    <cellStyle name="_MultipleSpace_Sovereign Bonds 060705 (version 1)_03 Embratel DCF Model_Loscos" xfId="1446" xr:uid="{00000000-0005-0000-0000-00009A030000}"/>
    <cellStyle name="_MultipleSpace_Sovereign Bonds 060705 (version 1)_05 NET DCF Model" xfId="1447" xr:uid="{00000000-0005-0000-0000-00009B030000}"/>
    <cellStyle name="_MultipleSpace_Sovereign Bonds 060705 (version 1)_05 TMX Brazil DCF Model" xfId="1448" xr:uid="{00000000-0005-0000-0000-00009C030000}"/>
    <cellStyle name="_MultipleSpace_Sovereign Bonds 060705 (version 1)_Consolidação" xfId="1449" xr:uid="{00000000-0005-0000-0000-00009D030000}"/>
    <cellStyle name="_MultipleSpace_Sovereign Bonds 060705 (version 1)_Consolidação IMOB" xfId="1450" xr:uid="{00000000-0005-0000-0000-00009E030000}"/>
    <cellStyle name="_MultipleSpace_Sovereign Bonds 060705 (version 1)_Estudo de Viabilidade -IMOB Henri" xfId="1451" xr:uid="{00000000-0005-0000-0000-00009F030000}"/>
    <cellStyle name="_MultipleSpace_Sovereign Bonds 060705 (version 1)_FP 100" xfId="1452" xr:uid="{00000000-0005-0000-0000-0000A0030000}"/>
    <cellStyle name="_MultipleSpace_Sovereign Bonds 060705 (version 1)_Península" xfId="1453" xr:uid="{00000000-0005-0000-0000-0000A1030000}"/>
    <cellStyle name="_MultipleSpace_Sovereign Bonds 060705 (version 1)_Peninsula_0510" xfId="1454" xr:uid="{00000000-0005-0000-0000-0000A2030000}"/>
    <cellStyle name="_MultipleSpace_Sovereign Bonds 060705 (version 1)_Resumo Juros e Variações" xfId="1455" xr:uid="{00000000-0005-0000-0000-0000A3030000}"/>
    <cellStyle name="_MultipleSpace_Sovereign Bonds 060705_1" xfId="1456" xr:uid="{00000000-0005-0000-0000-0000A4030000}"/>
    <cellStyle name="_MultipleSpace_Sovereign Bonds 060705_1_01 NET DCF Model" xfId="1457" xr:uid="{00000000-0005-0000-0000-0000A5030000}"/>
    <cellStyle name="_MultipleSpace_Sovereign Bonds 060705_1_03 Embratel DCF Model_Loscos" xfId="1458" xr:uid="{00000000-0005-0000-0000-0000A6030000}"/>
    <cellStyle name="_MultipleSpace_Sovereign Bonds 060705_1_05 NET DCF Model" xfId="1459" xr:uid="{00000000-0005-0000-0000-0000A7030000}"/>
    <cellStyle name="_MultipleSpace_Sovereign Bonds 060705_1_05 TMX Brazil DCF Model" xfId="1460" xr:uid="{00000000-0005-0000-0000-0000A8030000}"/>
    <cellStyle name="_MultipleSpace_Sovereign Bonds 060705_1_Consolidação" xfId="1461" xr:uid="{00000000-0005-0000-0000-0000A9030000}"/>
    <cellStyle name="_MultipleSpace_Sovereign Bonds 060705_1_Consolidação IMOB" xfId="1462" xr:uid="{00000000-0005-0000-0000-0000AA030000}"/>
    <cellStyle name="_MultipleSpace_Sovereign Bonds 060705_1_Estudo de Viabilidade -IMOB Henri" xfId="1463" xr:uid="{00000000-0005-0000-0000-0000AB030000}"/>
    <cellStyle name="_MultipleSpace_Sovereign Bonds 060705_1_FP 100" xfId="1464" xr:uid="{00000000-0005-0000-0000-0000AC030000}"/>
    <cellStyle name="_MultipleSpace_Sovereign Bonds 060705_1_Península" xfId="1465" xr:uid="{00000000-0005-0000-0000-0000AD030000}"/>
    <cellStyle name="_MultipleSpace_Sovereign Bonds 060705_1_Peninsula_0510" xfId="1466" xr:uid="{00000000-0005-0000-0000-0000AE030000}"/>
    <cellStyle name="_MultipleSpace_Sovereign Bonds 060705_1_Resumo Juros e Variações" xfId="1467" xr:uid="{00000000-0005-0000-0000-0000AF030000}"/>
    <cellStyle name="_MultipleSpace_Sovereign Bonds 060705_Consolidação" xfId="1468" xr:uid="{00000000-0005-0000-0000-0000B0030000}"/>
    <cellStyle name="_MultipleSpace_Sovereign Bonds 060705_Consolidação IMOB" xfId="1469" xr:uid="{00000000-0005-0000-0000-0000B1030000}"/>
    <cellStyle name="_MultipleSpace_Sovereign Bonds 060705_Dados por segmento julho 06" xfId="1470" xr:uid="{00000000-0005-0000-0000-0000B2030000}"/>
    <cellStyle name="_MultipleSpace_Sovereign Bonds 060705_Estudo de Viabilidade - EXP BHS" xfId="1471" xr:uid="{00000000-0005-0000-0000-0000B3030000}"/>
    <cellStyle name="_MultipleSpace_Sovereign Bonds 060705_Estudo de Viabilidade - EXP BHS_Consolidação" xfId="1472" xr:uid="{00000000-0005-0000-0000-0000B4030000}"/>
    <cellStyle name="_MultipleSpace_Sovereign Bonds 060705_FP 100" xfId="1473" xr:uid="{00000000-0005-0000-0000-0000B5030000}"/>
    <cellStyle name="_MultipleSpace_Sovereign Bonds 060705_Resumo Juros e Variações" xfId="1474" xr:uid="{00000000-0005-0000-0000-0000B6030000}"/>
    <cellStyle name="_MultipleSpace_WACC Analysis" xfId="1475" xr:uid="{00000000-0005-0000-0000-0000B7030000}"/>
    <cellStyle name="_MultipleSpace_WACC Analysis_4b_0827_2" xfId="1476" xr:uid="{00000000-0005-0000-0000-0000B8030000}"/>
    <cellStyle name="_MultipleSpace_WACC Analysis_4b_0827_2 2" xfId="10651" xr:uid="{00000000-0005-0000-0000-0000B9030000}"/>
    <cellStyle name="_MultipleSpace_WACC Analysis_4b_0827_2 2 2" xfId="11824" xr:uid="{00000000-0005-0000-0000-0000BA030000}"/>
    <cellStyle name="_MultipleSpace_WACC Analysis_4b_0827_2 2 2 2" xfId="13725" xr:uid="{00000000-0005-0000-0000-0000BB030000}"/>
    <cellStyle name="_MultipleSpace_WACC Analysis_4b_0827_2 2 2 2 2" xfId="16577" xr:uid="{00000000-0005-0000-0000-0000BC030000}"/>
    <cellStyle name="_MultipleSpace_WACC Analysis_4b_0827_2 2 2 3" xfId="15116" xr:uid="{00000000-0005-0000-0000-0000BD030000}"/>
    <cellStyle name="_MultipleSpace_WACC Analysis_4b_0827_2 2 3" xfId="12835" xr:uid="{00000000-0005-0000-0000-0000BE030000}"/>
    <cellStyle name="_MultipleSpace_WACC Analysis_4b_0827_2 2 3 2" xfId="15712" xr:uid="{00000000-0005-0000-0000-0000BF030000}"/>
    <cellStyle name="_MultipleSpace_WACC Analysis_4b_0827_2 2 4" xfId="14318" xr:uid="{00000000-0005-0000-0000-0000C0030000}"/>
    <cellStyle name="_MultipleSpace_WACC Analysis_4b_0827_2 3" xfId="11415" xr:uid="{00000000-0005-0000-0000-0000C1030000}"/>
    <cellStyle name="_MultipleSpace_WACC Analysis_4b_0827_2 3 2" xfId="13326" xr:uid="{00000000-0005-0000-0000-0000C2030000}"/>
    <cellStyle name="_MultipleSpace_WACC Analysis_4b_0827_2 3 2 2" xfId="16178" xr:uid="{00000000-0005-0000-0000-0000C3030000}"/>
    <cellStyle name="_MultipleSpace_WACC Analysis_4b_0827_2 3 3" xfId="14717" xr:uid="{00000000-0005-0000-0000-0000C4030000}"/>
    <cellStyle name="_MultipleSpace_WACC Analysis_4b_0827_2_Sovereign Bonds 060705" xfId="1477" xr:uid="{00000000-0005-0000-0000-0000C5030000}"/>
    <cellStyle name="_MultipleSpace_WACC Analysis_4b_0827_2_Sovereign Bonds 060705 (version 1)" xfId="1478" xr:uid="{00000000-0005-0000-0000-0000C6030000}"/>
    <cellStyle name="_MultipleSpace_WACC Analysis_4b_0827_2_Sovereign Bonds 060705 (version 1)_01 NET DCF Model" xfId="1479" xr:uid="{00000000-0005-0000-0000-0000C7030000}"/>
    <cellStyle name="_MultipleSpace_WACC Analysis_4b_0827_2_Sovereign Bonds 060705 (version 1)_03 Embratel DCF Model_Loscos" xfId="1480" xr:uid="{00000000-0005-0000-0000-0000C8030000}"/>
    <cellStyle name="_MultipleSpace_WACC Analysis_4b_0827_2_Sovereign Bonds 060705 (version 1)_05 NET DCF Model" xfId="1481" xr:uid="{00000000-0005-0000-0000-0000C9030000}"/>
    <cellStyle name="_MultipleSpace_WACC Analysis_4b_0827_2_Sovereign Bonds 060705 (version 1)_05 TMX Brazil DCF Model" xfId="1482" xr:uid="{00000000-0005-0000-0000-0000CA030000}"/>
    <cellStyle name="_MultipleSpace_WACC Analysis_4b_0827_2_Sovereign Bonds 060705_01 NET DCF Model" xfId="1483" xr:uid="{00000000-0005-0000-0000-0000CB030000}"/>
    <cellStyle name="_MultipleSpace_WACC Analysis_4b_0827_2_Sovereign Bonds 060705_03 Embratel DCF Model_Loscos" xfId="1484" xr:uid="{00000000-0005-0000-0000-0000CC030000}"/>
    <cellStyle name="_MultipleSpace_WACC Analysis_4b_0827_2_Sovereign Bonds 060705_05 NET DCF Model" xfId="1485" xr:uid="{00000000-0005-0000-0000-0000CD030000}"/>
    <cellStyle name="_MultipleSpace_WACC Analysis_4b_0827_2_Sovereign Bonds 060705_05 TMX Brazil DCF Model" xfId="1486" xr:uid="{00000000-0005-0000-0000-0000CE030000}"/>
    <cellStyle name="_NOIs and Rent" xfId="1487" xr:uid="{00000000-0005-0000-0000-0000CF030000}"/>
    <cellStyle name="_Percent" xfId="1488" xr:uid="{00000000-0005-0000-0000-0000D0030000}"/>
    <cellStyle name="_Percent_01 AVP_ Project Infinitum" xfId="1489" xr:uid="{00000000-0005-0000-0000-0000D1030000}"/>
    <cellStyle name="_Percent_01_WACC Colombia_Analysis" xfId="1490" xr:uid="{00000000-0005-0000-0000-0000D2030000}"/>
    <cellStyle name="_Percent_04 WACC Vivax" xfId="1491" xr:uid="{00000000-0005-0000-0000-0000D3030000}"/>
    <cellStyle name="_Percent_avp" xfId="1492" xr:uid="{00000000-0005-0000-0000-0000D4030000}"/>
    <cellStyle name="_Percent_AVP_ NewCo" xfId="1493" xr:uid="{00000000-0005-0000-0000-0000D5030000}"/>
    <cellStyle name="_Percent_Sovereign Bonds 060705" xfId="1494" xr:uid="{00000000-0005-0000-0000-0000D6030000}"/>
    <cellStyle name="_Percent_Sovereign Bonds 060705 (version 1)" xfId="1495" xr:uid="{00000000-0005-0000-0000-0000D7030000}"/>
    <cellStyle name="_Percent_Sovereign Bonds 060705 (version 1)_01 NET DCF Model" xfId="1496" xr:uid="{00000000-0005-0000-0000-0000D8030000}"/>
    <cellStyle name="_Percent_Sovereign Bonds 060705 (version 1)_03 Embratel DCF Model_Loscos" xfId="1497" xr:uid="{00000000-0005-0000-0000-0000D9030000}"/>
    <cellStyle name="_Percent_Sovereign Bonds 060705 (version 1)_03 Embratel DCF Model_Loscos_Consolidação" xfId="1498" xr:uid="{00000000-0005-0000-0000-0000DA030000}"/>
    <cellStyle name="_Percent_Sovereign Bonds 060705 (version 1)_03 Embratel DCF Model_Loscos_Consolidação IMOB" xfId="1499" xr:uid="{00000000-0005-0000-0000-0000DB030000}"/>
    <cellStyle name="_Percent_Sovereign Bonds 060705 (version 1)_03 Embratel DCF Model_Loscos_Estudo de Viabilidade -IMOB Henri" xfId="1500" xr:uid="{00000000-0005-0000-0000-0000DC030000}"/>
    <cellStyle name="_Percent_Sovereign Bonds 060705 (version 1)_03 Embratel DCF Model_Loscos_FP 100" xfId="1501" xr:uid="{00000000-0005-0000-0000-0000DD030000}"/>
    <cellStyle name="_Percent_Sovereign Bonds 060705 (version 1)_03 Embratel DCF Model_Loscos_Península" xfId="1502" xr:uid="{00000000-0005-0000-0000-0000DE030000}"/>
    <cellStyle name="_Percent_Sovereign Bonds 060705 (version 1)_03 Embratel DCF Model_Loscos_Peninsula_0510" xfId="1503" xr:uid="{00000000-0005-0000-0000-0000DF030000}"/>
    <cellStyle name="_Percent_Sovereign Bonds 060705 (version 1)_03 Embratel DCF Model_Loscos_Resumo Juros e Variações" xfId="1504" xr:uid="{00000000-0005-0000-0000-0000E0030000}"/>
    <cellStyle name="_Percent_Sovereign Bonds 060705 (version 1)_05 NET DCF Model" xfId="1505" xr:uid="{00000000-0005-0000-0000-0000E1030000}"/>
    <cellStyle name="_Percent_Sovereign Bonds 060705 (version 1)_05 TMX Brazil DCF Model" xfId="1506" xr:uid="{00000000-0005-0000-0000-0000E2030000}"/>
    <cellStyle name="_Percent_Sovereign Bonds 060705_01 NET DCF Model" xfId="1507" xr:uid="{00000000-0005-0000-0000-0000E3030000}"/>
    <cellStyle name="_Percent_Sovereign Bonds 060705_03 Embratel DCF Model_Loscos" xfId="1508" xr:uid="{00000000-0005-0000-0000-0000E4030000}"/>
    <cellStyle name="_Percent_Sovereign Bonds 060705_03 Embratel DCF Model_Loscos_Consolidação" xfId="1509" xr:uid="{00000000-0005-0000-0000-0000E5030000}"/>
    <cellStyle name="_Percent_Sovereign Bonds 060705_03 Embratel DCF Model_Loscos_Consolidação IMOB" xfId="1510" xr:uid="{00000000-0005-0000-0000-0000E6030000}"/>
    <cellStyle name="_Percent_Sovereign Bonds 060705_03 Embratel DCF Model_Loscos_Estudo de Viabilidade -IMOB Henri" xfId="1511" xr:uid="{00000000-0005-0000-0000-0000E7030000}"/>
    <cellStyle name="_Percent_Sovereign Bonds 060705_03 Embratel DCF Model_Loscos_FP 100" xfId="1512" xr:uid="{00000000-0005-0000-0000-0000E8030000}"/>
    <cellStyle name="_Percent_Sovereign Bonds 060705_03 Embratel DCF Model_Loscos_Península" xfId="1513" xr:uid="{00000000-0005-0000-0000-0000E9030000}"/>
    <cellStyle name="_Percent_Sovereign Bonds 060705_03 Embratel DCF Model_Loscos_Peninsula_0510" xfId="1514" xr:uid="{00000000-0005-0000-0000-0000EA030000}"/>
    <cellStyle name="_Percent_Sovereign Bonds 060705_03 Embratel DCF Model_Loscos_Resumo Juros e Variações" xfId="1515" xr:uid="{00000000-0005-0000-0000-0000EB030000}"/>
    <cellStyle name="_Percent_Sovereign Bonds 060705_05 NET DCF Model" xfId="1516" xr:uid="{00000000-0005-0000-0000-0000EC030000}"/>
    <cellStyle name="_Percent_Sovereign Bonds 060705_05 TMX Brazil DCF Model" xfId="1517" xr:uid="{00000000-0005-0000-0000-0000ED030000}"/>
    <cellStyle name="_PercentSpace" xfId="1518" xr:uid="{00000000-0005-0000-0000-0000EE030000}"/>
    <cellStyle name="_PercentSpace_01 AVP_ Project Infinitum" xfId="1519" xr:uid="{00000000-0005-0000-0000-0000EF030000}"/>
    <cellStyle name="_PercentSpace_01_WACC Colombia_Analysis" xfId="1520" xr:uid="{00000000-0005-0000-0000-0000F0030000}"/>
    <cellStyle name="_PercentSpace_04 WACC Vivax" xfId="1521" xr:uid="{00000000-0005-0000-0000-0000F1030000}"/>
    <cellStyle name="_PercentSpace_avp" xfId="1522" xr:uid="{00000000-0005-0000-0000-0000F2030000}"/>
    <cellStyle name="_PercentSpace_AVP_ NewCo" xfId="1523" xr:uid="{00000000-0005-0000-0000-0000F3030000}"/>
    <cellStyle name="_PercentSpace_Sovereign Bonds 060705" xfId="1524" xr:uid="{00000000-0005-0000-0000-0000F4030000}"/>
    <cellStyle name="_PercentSpace_Sovereign Bonds 060705 (version 1)" xfId="1525" xr:uid="{00000000-0005-0000-0000-0000F5030000}"/>
    <cellStyle name="_PercentSpace_Sovereign Bonds 060705 (version 1)_01 NET DCF Model" xfId="1526" xr:uid="{00000000-0005-0000-0000-0000F6030000}"/>
    <cellStyle name="_PercentSpace_Sovereign Bonds 060705 (version 1)_03 Embratel DCF Model_Loscos" xfId="1527" xr:uid="{00000000-0005-0000-0000-0000F7030000}"/>
    <cellStyle name="_PercentSpace_Sovereign Bonds 060705 (version 1)_03 Embratel DCF Model_Loscos_Consolidação" xfId="1528" xr:uid="{00000000-0005-0000-0000-0000F8030000}"/>
    <cellStyle name="_PercentSpace_Sovereign Bonds 060705 (version 1)_03 Embratel DCF Model_Loscos_Consolidação IMOB" xfId="1529" xr:uid="{00000000-0005-0000-0000-0000F9030000}"/>
    <cellStyle name="_PercentSpace_Sovereign Bonds 060705 (version 1)_03 Embratel DCF Model_Loscos_Estudo de Viabilidade -IMOB Henri" xfId="1530" xr:uid="{00000000-0005-0000-0000-0000FA030000}"/>
    <cellStyle name="_PercentSpace_Sovereign Bonds 060705 (version 1)_03 Embratel DCF Model_Loscos_FP 100" xfId="1531" xr:uid="{00000000-0005-0000-0000-0000FB030000}"/>
    <cellStyle name="_PercentSpace_Sovereign Bonds 060705 (version 1)_03 Embratel DCF Model_Loscos_Península" xfId="1532" xr:uid="{00000000-0005-0000-0000-0000FC030000}"/>
    <cellStyle name="_PercentSpace_Sovereign Bonds 060705 (version 1)_03 Embratel DCF Model_Loscos_Peninsula_0510" xfId="1533" xr:uid="{00000000-0005-0000-0000-0000FD030000}"/>
    <cellStyle name="_PercentSpace_Sovereign Bonds 060705 (version 1)_03 Embratel DCF Model_Loscos_Resumo Juros e Variações" xfId="1534" xr:uid="{00000000-0005-0000-0000-0000FE030000}"/>
    <cellStyle name="_PercentSpace_Sovereign Bonds 060705 (version 1)_05 NET DCF Model" xfId="1535" xr:uid="{00000000-0005-0000-0000-0000FF030000}"/>
    <cellStyle name="_PercentSpace_Sovereign Bonds 060705 (version 1)_05 TMX Brazil DCF Model" xfId="1536" xr:uid="{00000000-0005-0000-0000-000000040000}"/>
    <cellStyle name="_PercentSpace_Sovereign Bonds 060705_01 NET DCF Model" xfId="1537" xr:uid="{00000000-0005-0000-0000-000001040000}"/>
    <cellStyle name="_PercentSpace_Sovereign Bonds 060705_03 Embratel DCF Model_Loscos" xfId="1538" xr:uid="{00000000-0005-0000-0000-000002040000}"/>
    <cellStyle name="_PercentSpace_Sovereign Bonds 060705_03 Embratel DCF Model_Loscos_Consolidação" xfId="1539" xr:uid="{00000000-0005-0000-0000-000003040000}"/>
    <cellStyle name="_PercentSpace_Sovereign Bonds 060705_03 Embratel DCF Model_Loscos_Consolidação IMOB" xfId="1540" xr:uid="{00000000-0005-0000-0000-000004040000}"/>
    <cellStyle name="_PercentSpace_Sovereign Bonds 060705_03 Embratel DCF Model_Loscos_Estudo de Viabilidade -IMOB Henri" xfId="1541" xr:uid="{00000000-0005-0000-0000-000005040000}"/>
    <cellStyle name="_PercentSpace_Sovereign Bonds 060705_03 Embratel DCF Model_Loscos_FP 100" xfId="1542" xr:uid="{00000000-0005-0000-0000-000006040000}"/>
    <cellStyle name="_PercentSpace_Sovereign Bonds 060705_03 Embratel DCF Model_Loscos_Península" xfId="1543" xr:uid="{00000000-0005-0000-0000-000007040000}"/>
    <cellStyle name="_PercentSpace_Sovereign Bonds 060705_03 Embratel DCF Model_Loscos_Peninsula_0510" xfId="1544" xr:uid="{00000000-0005-0000-0000-000008040000}"/>
    <cellStyle name="_PercentSpace_Sovereign Bonds 060705_03 Embratel DCF Model_Loscos_Resumo Juros e Variações" xfId="1545" xr:uid="{00000000-0005-0000-0000-000009040000}"/>
    <cellStyle name="_PercentSpace_Sovereign Bonds 060705_05 NET DCF Model" xfId="1546" xr:uid="{00000000-0005-0000-0000-00000A040000}"/>
    <cellStyle name="_PercentSpace_Sovereign Bonds 060705_05 TMX Brazil DCF Model" xfId="1547" xr:uid="{00000000-0005-0000-0000-00000B040000}"/>
    <cellStyle name="_Portfolio Valuation Analysis 2007-11-26" xfId="1548" xr:uid="{00000000-0005-0000-0000-00000C040000}"/>
    <cellStyle name="_SubHeading" xfId="1549" xr:uid="{00000000-0005-0000-0000-00000D040000}"/>
    <cellStyle name="_SubHeading_02 TMX Brazil Management Projections_R$" xfId="1550" xr:uid="{00000000-0005-0000-0000-00000E040000}"/>
    <cellStyle name="_SubHeading_02 TMX Brazil Management Projections_R$ 2" xfId="1551" xr:uid="{00000000-0005-0000-0000-00000F040000}"/>
    <cellStyle name="_SubHeading_02 TMX Brazil Management Projections_R$ 3" xfId="1552" xr:uid="{00000000-0005-0000-0000-000010040000}"/>
    <cellStyle name="_SubHeading_02 TMX Brazil Management Projections_R$ 4" xfId="1553" xr:uid="{00000000-0005-0000-0000-000011040000}"/>
    <cellStyle name="_SubHeading_02 TMX Brazil Management Projections_R$_Bangu - Estimativa de tributação - Base Orçamento 28 01 08 (2)" xfId="1554" xr:uid="{00000000-0005-0000-0000-000012040000}"/>
    <cellStyle name="_SubHeading_02 TMX Brazil Management Projections_R$_Bangu Revisão Financiamentos" xfId="1555" xr:uid="{00000000-0005-0000-0000-000013040000}"/>
    <cellStyle name="_SubHeading_02 TMX Brazil Management Projections_R$_Orc SCGR" xfId="1556" xr:uid="{00000000-0005-0000-0000-000014040000}"/>
    <cellStyle name="_SubHeading_02 WACC" xfId="1557" xr:uid="{00000000-0005-0000-0000-000015040000}"/>
    <cellStyle name="_SubHeading_02 WACC 2" xfId="1558" xr:uid="{00000000-0005-0000-0000-000016040000}"/>
    <cellStyle name="_SubHeading_02 WACC 3" xfId="1559" xr:uid="{00000000-0005-0000-0000-000017040000}"/>
    <cellStyle name="_SubHeading_02 WACC 4" xfId="1560" xr:uid="{00000000-0005-0000-0000-000018040000}"/>
    <cellStyle name="_SubHeading_02 WACC_Bangu - Estimativa de tributação - Base Orçamento 28 01 08 (2)" xfId="1561" xr:uid="{00000000-0005-0000-0000-000019040000}"/>
    <cellStyle name="_SubHeading_02 WACC_Bangu Revisão Financiamentos" xfId="1562" xr:uid="{00000000-0005-0000-0000-00001A040000}"/>
    <cellStyle name="_SubHeading_02 WACC_Orc SCGR" xfId="1563" xr:uid="{00000000-0005-0000-0000-00001B040000}"/>
    <cellStyle name="_SubHeading_05 WACC" xfId="1564" xr:uid="{00000000-0005-0000-0000-00001C040000}"/>
    <cellStyle name="_SubHeading_05 WACC 2" xfId="1565" xr:uid="{00000000-0005-0000-0000-00001D040000}"/>
    <cellStyle name="_SubHeading_05 WACC 3" xfId="1566" xr:uid="{00000000-0005-0000-0000-00001E040000}"/>
    <cellStyle name="_SubHeading_05 WACC 4" xfId="1567" xr:uid="{00000000-0005-0000-0000-00001F040000}"/>
    <cellStyle name="_SubHeading_05 WACC_Bangu - Estimativa de tributação - Base Orçamento 28 01 08 (2)" xfId="1568" xr:uid="{00000000-0005-0000-0000-000020040000}"/>
    <cellStyle name="_SubHeading_05 WACC_Bangu Revisão Financiamentos" xfId="1569" xr:uid="{00000000-0005-0000-0000-000021040000}"/>
    <cellStyle name="_SubHeading_05 WACC_Orc SCGR" xfId="1570" xr:uid="{00000000-0005-0000-0000-000022040000}"/>
    <cellStyle name="_SubHeading_10 yr UST data" xfId="1571" xr:uid="{00000000-0005-0000-0000-000023040000}"/>
    <cellStyle name="_SubHeading_10 yr UST data_base DCF" xfId="1572" xr:uid="{00000000-0005-0000-0000-000024040000}"/>
    <cellStyle name="_SubHeading_10 yr UST data_Corporate Model_base case" xfId="1573" xr:uid="{00000000-0005-0000-0000-000025040000}"/>
    <cellStyle name="_SubHeading_10 yr UST data_Current Malls" xfId="1574" xr:uid="{00000000-0005-0000-0000-000026040000}"/>
    <cellStyle name="_SubHeading_10 yr UST data_Financiamentos Aliansce2" xfId="1575" xr:uid="{00000000-0005-0000-0000-000027040000}"/>
    <cellStyle name="_SubHeading_10 yr UST data_Financiamentos Aliansce3" xfId="1576" xr:uid="{00000000-0005-0000-0000-000028040000}"/>
    <cellStyle name="_SubHeading_10 yr UST data_Modelo BRMalls_Carraz" xfId="1577" xr:uid="{00000000-0005-0000-0000-000029040000}"/>
    <cellStyle name="_SubHeading_10 yr UST data_Modelo em construçào_FINANCIALS thiago" xfId="1578" xr:uid="{00000000-0005-0000-0000-00002A040000}"/>
    <cellStyle name="_SubHeading_10 yr UST data_Orçamento 2009_Cash  Funding" xfId="1579" xr:uid="{00000000-0005-0000-0000-00002B040000}"/>
    <cellStyle name="_SubHeading_base DCF" xfId="1580" xr:uid="{00000000-0005-0000-0000-00002C040000}"/>
    <cellStyle name="_SubHeading_Beatles WACC Calculation" xfId="1581" xr:uid="{00000000-0005-0000-0000-00002D040000}"/>
    <cellStyle name="_SubHeading_Beatles WACC Calculation 2" xfId="1582" xr:uid="{00000000-0005-0000-0000-00002E040000}"/>
    <cellStyle name="_SubHeading_Beatles WACC Calculation 3" xfId="1583" xr:uid="{00000000-0005-0000-0000-00002F040000}"/>
    <cellStyle name="_SubHeading_Beatles WACC Calculation 4" xfId="1584" xr:uid="{00000000-0005-0000-0000-000030040000}"/>
    <cellStyle name="_SubHeading_Beatles WACC Calculation_Bangu - Estimativa de tributação - Base Orçamento 28 01 08 (2)" xfId="1585" xr:uid="{00000000-0005-0000-0000-000031040000}"/>
    <cellStyle name="_SubHeading_Beatles WACC Calculation_Bangu Revisão Financiamentos" xfId="1586" xr:uid="{00000000-0005-0000-0000-000032040000}"/>
    <cellStyle name="_SubHeading_Beatles WACC Calculation_Orc SCGR" xfId="1587" xr:uid="{00000000-0005-0000-0000-000033040000}"/>
    <cellStyle name="_SubHeading_Corporate Model_base case" xfId="1588" xr:uid="{00000000-0005-0000-0000-000034040000}"/>
    <cellStyle name="_SubHeading_Current Malls" xfId="1589" xr:uid="{00000000-0005-0000-0000-000035040000}"/>
    <cellStyle name="_SubHeading_Financiamentos Aliansce2" xfId="1590" xr:uid="{00000000-0005-0000-0000-000036040000}"/>
    <cellStyle name="_SubHeading_Financiamentos Aliansce3" xfId="1591" xr:uid="{00000000-0005-0000-0000-000037040000}"/>
    <cellStyle name="_SubHeading_Modelo BRMalls_Carraz" xfId="1592" xr:uid="{00000000-0005-0000-0000-000038040000}"/>
    <cellStyle name="_SubHeading_Modelo em construçào_FINANCIALS thiago" xfId="1593" xr:uid="{00000000-0005-0000-0000-000039040000}"/>
    <cellStyle name="_SubHeading_Orçamento 2009_Cash  Funding" xfId="1594" xr:uid="{00000000-0005-0000-0000-00003A040000}"/>
    <cellStyle name="_SubHeading_prestemp" xfId="1595" xr:uid="{00000000-0005-0000-0000-00003B040000}"/>
    <cellStyle name="_SubHeading_prestemp_base DCF" xfId="1596" xr:uid="{00000000-0005-0000-0000-00003C040000}"/>
    <cellStyle name="_SubHeading_prestemp_Corporate Model_base case" xfId="1597" xr:uid="{00000000-0005-0000-0000-00003D040000}"/>
    <cellStyle name="_SubHeading_prestemp_Current Malls" xfId="1598" xr:uid="{00000000-0005-0000-0000-00003E040000}"/>
    <cellStyle name="_SubHeading_prestemp_Financiamentos Aliansce2" xfId="1599" xr:uid="{00000000-0005-0000-0000-00003F040000}"/>
    <cellStyle name="_SubHeading_prestemp_Financiamentos Aliansce3" xfId="1600" xr:uid="{00000000-0005-0000-0000-000040040000}"/>
    <cellStyle name="_SubHeading_prestemp_Modelo BRMalls_Carraz" xfId="1601" xr:uid="{00000000-0005-0000-0000-000041040000}"/>
    <cellStyle name="_SubHeading_prestemp_Modelo em construçào_FINANCIALS thiago" xfId="1602" xr:uid="{00000000-0005-0000-0000-000042040000}"/>
    <cellStyle name="_SubHeading_prestemp_Orçamento 2009_Cash  Funding" xfId="1603" xr:uid="{00000000-0005-0000-0000-000043040000}"/>
    <cellStyle name="_Table" xfId="1604" xr:uid="{00000000-0005-0000-0000-000044040000}"/>
    <cellStyle name="_Table 2" xfId="1605" xr:uid="{00000000-0005-0000-0000-000045040000}"/>
    <cellStyle name="_Table 2 2" xfId="11261" xr:uid="{00000000-0005-0000-0000-000046040000}"/>
    <cellStyle name="_Table 2 2 2" xfId="12474" xr:uid="{00000000-0005-0000-0000-000047040000}"/>
    <cellStyle name="_Table 2 2 3" xfId="12539" xr:uid="{00000000-0005-0000-0000-000048040000}"/>
    <cellStyle name="_Table 2 3" xfId="10653" xr:uid="{00000000-0005-0000-0000-000049040000}"/>
    <cellStyle name="_Table 2 3 2" xfId="12377" xr:uid="{00000000-0005-0000-0000-00004A040000}"/>
    <cellStyle name="_Table 2 3 3" xfId="12273" xr:uid="{00000000-0005-0000-0000-00004B040000}"/>
    <cellStyle name="_Table 2 4" xfId="12276" xr:uid="{00000000-0005-0000-0000-00004C040000}"/>
    <cellStyle name="_Table 2 5" xfId="12471" xr:uid="{00000000-0005-0000-0000-00004D040000}"/>
    <cellStyle name="_Table 3" xfId="1606" xr:uid="{00000000-0005-0000-0000-00004E040000}"/>
    <cellStyle name="_Table 3 2" xfId="11262" xr:uid="{00000000-0005-0000-0000-00004F040000}"/>
    <cellStyle name="_Table 3 2 2" xfId="12475" xr:uid="{00000000-0005-0000-0000-000050040000}"/>
    <cellStyle name="_Table 3 2 3" xfId="12540" xr:uid="{00000000-0005-0000-0000-000051040000}"/>
    <cellStyle name="_Table 3 3" xfId="10654" xr:uid="{00000000-0005-0000-0000-000052040000}"/>
    <cellStyle name="_Table 3 3 2" xfId="12378" xr:uid="{00000000-0005-0000-0000-000053040000}"/>
    <cellStyle name="_Table 3 3 3" xfId="12272" xr:uid="{00000000-0005-0000-0000-000054040000}"/>
    <cellStyle name="_Table 3 4" xfId="12277" xr:uid="{00000000-0005-0000-0000-000055040000}"/>
    <cellStyle name="_Table 3 5" xfId="12472" xr:uid="{00000000-0005-0000-0000-000056040000}"/>
    <cellStyle name="_Table 4" xfId="1607" xr:uid="{00000000-0005-0000-0000-000057040000}"/>
    <cellStyle name="_Table 4 2" xfId="11263" xr:uid="{00000000-0005-0000-0000-000058040000}"/>
    <cellStyle name="_Table 4 2 2" xfId="12476" xr:uid="{00000000-0005-0000-0000-000059040000}"/>
    <cellStyle name="_Table 4 2 3" xfId="12541" xr:uid="{00000000-0005-0000-0000-00005A040000}"/>
    <cellStyle name="_Table 4 3" xfId="10655" xr:uid="{00000000-0005-0000-0000-00005B040000}"/>
    <cellStyle name="_Table 4 3 2" xfId="12379" xr:uid="{00000000-0005-0000-0000-00005C040000}"/>
    <cellStyle name="_Table 4 3 3" xfId="12271" xr:uid="{00000000-0005-0000-0000-00005D040000}"/>
    <cellStyle name="_Table 4 4" xfId="12278" xr:uid="{00000000-0005-0000-0000-00005E040000}"/>
    <cellStyle name="_Table 4 5" xfId="12373" xr:uid="{00000000-0005-0000-0000-00005F040000}"/>
    <cellStyle name="_Table 5" xfId="1608" xr:uid="{00000000-0005-0000-0000-000060040000}"/>
    <cellStyle name="_Table 5 2" xfId="11264" xr:uid="{00000000-0005-0000-0000-000061040000}"/>
    <cellStyle name="_Table 5 2 2" xfId="12477" xr:uid="{00000000-0005-0000-0000-000062040000}"/>
    <cellStyle name="_Table 5 2 3" xfId="12542" xr:uid="{00000000-0005-0000-0000-000063040000}"/>
    <cellStyle name="_Table 5 3" xfId="10656" xr:uid="{00000000-0005-0000-0000-000064040000}"/>
    <cellStyle name="_Table 5 3 2" xfId="12380" xr:uid="{00000000-0005-0000-0000-000065040000}"/>
    <cellStyle name="_Table 5 3 3" xfId="12270" xr:uid="{00000000-0005-0000-0000-000066040000}"/>
    <cellStyle name="_Table 5 4" xfId="12279" xr:uid="{00000000-0005-0000-0000-000067040000}"/>
    <cellStyle name="_Table 5 5" xfId="12372" xr:uid="{00000000-0005-0000-0000-000068040000}"/>
    <cellStyle name="_Table 6" xfId="11260" xr:uid="{00000000-0005-0000-0000-000069040000}"/>
    <cellStyle name="_Table 6 2" xfId="12473" xr:uid="{00000000-0005-0000-0000-00006A040000}"/>
    <cellStyle name="_Table 6 3" xfId="12538" xr:uid="{00000000-0005-0000-0000-00006B040000}"/>
    <cellStyle name="_Table 7" xfId="10652" xr:uid="{00000000-0005-0000-0000-00006C040000}"/>
    <cellStyle name="_Table 7 2" xfId="12376" xr:uid="{00000000-0005-0000-0000-00006D040000}"/>
    <cellStyle name="_Table 7 3" xfId="12274" xr:uid="{00000000-0005-0000-0000-00006E040000}"/>
    <cellStyle name="_Table 8" xfId="12275" xr:uid="{00000000-0005-0000-0000-00006F040000}"/>
    <cellStyle name="_Table 9" xfId="12374" xr:uid="{00000000-0005-0000-0000-000070040000}"/>
    <cellStyle name="_Table_01 AVP_ Project Infinitum" xfId="1609" xr:uid="{00000000-0005-0000-0000-000071040000}"/>
    <cellStyle name="_Table_01 AVP_ Project Infinitum 2" xfId="1610" xr:uid="{00000000-0005-0000-0000-000072040000}"/>
    <cellStyle name="_Table_01 AVP_ Project Infinitum 2 2" xfId="11266" xr:uid="{00000000-0005-0000-0000-000073040000}"/>
    <cellStyle name="_Table_01 AVP_ Project Infinitum 2 2 2" xfId="12479" xr:uid="{00000000-0005-0000-0000-000074040000}"/>
    <cellStyle name="_Table_01 AVP_ Project Infinitum 2 2 3" xfId="12544" xr:uid="{00000000-0005-0000-0000-000075040000}"/>
    <cellStyle name="_Table_01 AVP_ Project Infinitum 2 3" xfId="10658" xr:uid="{00000000-0005-0000-0000-000076040000}"/>
    <cellStyle name="_Table_01 AVP_ Project Infinitum 2 3 2" xfId="12382" xr:uid="{00000000-0005-0000-0000-000077040000}"/>
    <cellStyle name="_Table_01 AVP_ Project Infinitum 2 3 3" xfId="12268" xr:uid="{00000000-0005-0000-0000-000078040000}"/>
    <cellStyle name="_Table_01 AVP_ Project Infinitum 2 4" xfId="12281" xr:uid="{00000000-0005-0000-0000-000079040000}"/>
    <cellStyle name="_Table_01 AVP_ Project Infinitum 2 5" xfId="12469" xr:uid="{00000000-0005-0000-0000-00007A040000}"/>
    <cellStyle name="_Table_01 AVP_ Project Infinitum 3" xfId="11265" xr:uid="{00000000-0005-0000-0000-00007B040000}"/>
    <cellStyle name="_Table_01 AVP_ Project Infinitum 3 2" xfId="12478" xr:uid="{00000000-0005-0000-0000-00007C040000}"/>
    <cellStyle name="_Table_01 AVP_ Project Infinitum 3 3" xfId="12543" xr:uid="{00000000-0005-0000-0000-00007D040000}"/>
    <cellStyle name="_Table_01 AVP_ Project Infinitum 4" xfId="10657" xr:uid="{00000000-0005-0000-0000-00007E040000}"/>
    <cellStyle name="_Table_01 AVP_ Project Infinitum 4 2" xfId="12381" xr:uid="{00000000-0005-0000-0000-00007F040000}"/>
    <cellStyle name="_Table_01 AVP_ Project Infinitum 4 3" xfId="12269" xr:uid="{00000000-0005-0000-0000-000080040000}"/>
    <cellStyle name="_Table_01 AVP_ Project Infinitum 5" xfId="12280" xr:uid="{00000000-0005-0000-0000-000081040000}"/>
    <cellStyle name="_Table_01 AVP_ Project Infinitum 6" xfId="12371" xr:uid="{00000000-0005-0000-0000-000082040000}"/>
    <cellStyle name="_Table_01 AVP_ Project Infinitum_Bangu - Estimativa de tributação - Base Orçamento 28 01 08 (2)" xfId="1611" xr:uid="{00000000-0005-0000-0000-000083040000}"/>
    <cellStyle name="_Table_01 AVP_ Project Infinitum_Bangu - Estimativa de tributação - Base Orçamento 28 01 08 (2) 2" xfId="11267" xr:uid="{00000000-0005-0000-0000-000084040000}"/>
    <cellStyle name="_Table_01 AVP_ Project Infinitum_Bangu - Estimativa de tributação - Base Orçamento 28 01 08 (2) 2 2" xfId="12480" xr:uid="{00000000-0005-0000-0000-000085040000}"/>
    <cellStyle name="_Table_01 AVP_ Project Infinitum_Bangu - Estimativa de tributação - Base Orçamento 28 01 08 (2) 2 3" xfId="12545" xr:uid="{00000000-0005-0000-0000-000086040000}"/>
    <cellStyle name="_Table_01 AVP_ Project Infinitum_Bangu - Estimativa de tributação - Base Orçamento 28 01 08 (2) 3" xfId="10659" xr:uid="{00000000-0005-0000-0000-000087040000}"/>
    <cellStyle name="_Table_01 AVP_ Project Infinitum_Bangu - Estimativa de tributação - Base Orçamento 28 01 08 (2) 3 2" xfId="12383" xr:uid="{00000000-0005-0000-0000-000088040000}"/>
    <cellStyle name="_Table_01 AVP_ Project Infinitum_Bangu - Estimativa de tributação - Base Orçamento 28 01 08 (2) 3 3" xfId="12267" xr:uid="{00000000-0005-0000-0000-000089040000}"/>
    <cellStyle name="_Table_01 AVP_ Project Infinitum_Bangu - Estimativa de tributação - Base Orçamento 28 01 08 (2) 4" xfId="12282" xr:uid="{00000000-0005-0000-0000-00008A040000}"/>
    <cellStyle name="_Table_01 AVP_ Project Infinitum_Bangu - Estimativa de tributação - Base Orçamento 28 01 08 (2) 5" xfId="12470" xr:uid="{00000000-0005-0000-0000-00008B040000}"/>
    <cellStyle name="_Table_01 AVP_ Project Infinitum_Bangu Revisão Financiamentos" xfId="1612" xr:uid="{00000000-0005-0000-0000-00008C040000}"/>
    <cellStyle name="_Table_01 AVP_ Project Infinitum_Bangu Revisão Financiamentos 2" xfId="11268" xr:uid="{00000000-0005-0000-0000-00008D040000}"/>
    <cellStyle name="_Table_01 AVP_ Project Infinitum_Bangu Revisão Financiamentos 2 2" xfId="12481" xr:uid="{00000000-0005-0000-0000-00008E040000}"/>
    <cellStyle name="_Table_01 AVP_ Project Infinitum_Bangu Revisão Financiamentos 2 3" xfId="12546" xr:uid="{00000000-0005-0000-0000-00008F040000}"/>
    <cellStyle name="_Table_01 AVP_ Project Infinitum_Bangu Revisão Financiamentos 3" xfId="10660" xr:uid="{00000000-0005-0000-0000-000090040000}"/>
    <cellStyle name="_Table_01 AVP_ Project Infinitum_Bangu Revisão Financiamentos 3 2" xfId="12384" xr:uid="{00000000-0005-0000-0000-000091040000}"/>
    <cellStyle name="_Table_01 AVP_ Project Infinitum_Bangu Revisão Financiamentos 3 3" xfId="12266" xr:uid="{00000000-0005-0000-0000-000092040000}"/>
    <cellStyle name="_Table_01 AVP_ Project Infinitum_Bangu Revisão Financiamentos 4" xfId="12283" xr:uid="{00000000-0005-0000-0000-000093040000}"/>
    <cellStyle name="_Table_01 AVP_ Project Infinitum_Bangu Revisão Financiamentos 5" xfId="12370" xr:uid="{00000000-0005-0000-0000-000094040000}"/>
    <cellStyle name="_Table_02 TMX Brazil Management Projections_R$" xfId="1613" xr:uid="{00000000-0005-0000-0000-000095040000}"/>
    <cellStyle name="_Table_02 TMX Brazil Management Projections_R$ 2" xfId="1614" xr:uid="{00000000-0005-0000-0000-000096040000}"/>
    <cellStyle name="_Table_02 TMX Brazil Management Projections_R$ 2 2" xfId="11270" xr:uid="{00000000-0005-0000-0000-000097040000}"/>
    <cellStyle name="_Table_02 TMX Brazil Management Projections_R$ 2 2 2" xfId="12483" xr:uid="{00000000-0005-0000-0000-000098040000}"/>
    <cellStyle name="_Table_02 TMX Brazil Management Projections_R$ 2 2 3" xfId="12548" xr:uid="{00000000-0005-0000-0000-000099040000}"/>
    <cellStyle name="_Table_02 TMX Brazil Management Projections_R$ 2 3" xfId="10662" xr:uid="{00000000-0005-0000-0000-00009A040000}"/>
    <cellStyle name="_Table_02 TMX Brazil Management Projections_R$ 2 3 2" xfId="12386" xr:uid="{00000000-0005-0000-0000-00009B040000}"/>
    <cellStyle name="_Table_02 TMX Brazil Management Projections_R$ 2 3 3" xfId="12264" xr:uid="{00000000-0005-0000-0000-00009C040000}"/>
    <cellStyle name="_Table_02 TMX Brazil Management Projections_R$ 2 4" xfId="12285" xr:uid="{00000000-0005-0000-0000-00009D040000}"/>
    <cellStyle name="_Table_02 TMX Brazil Management Projections_R$ 2 5" xfId="12445" xr:uid="{00000000-0005-0000-0000-00009E040000}"/>
    <cellStyle name="_Table_02 TMX Brazil Management Projections_R$ 3" xfId="11269" xr:uid="{00000000-0005-0000-0000-00009F040000}"/>
    <cellStyle name="_Table_02 TMX Brazil Management Projections_R$ 3 2" xfId="12482" xr:uid="{00000000-0005-0000-0000-0000A0040000}"/>
    <cellStyle name="_Table_02 TMX Brazil Management Projections_R$ 3 3" xfId="12547" xr:uid="{00000000-0005-0000-0000-0000A1040000}"/>
    <cellStyle name="_Table_02 TMX Brazil Management Projections_R$ 4" xfId="10661" xr:uid="{00000000-0005-0000-0000-0000A2040000}"/>
    <cellStyle name="_Table_02 TMX Brazil Management Projections_R$ 4 2" xfId="12385" xr:uid="{00000000-0005-0000-0000-0000A3040000}"/>
    <cellStyle name="_Table_02 TMX Brazil Management Projections_R$ 4 3" xfId="12265" xr:uid="{00000000-0005-0000-0000-0000A4040000}"/>
    <cellStyle name="_Table_02 TMX Brazil Management Projections_R$ 5" xfId="12284" xr:uid="{00000000-0005-0000-0000-0000A5040000}"/>
    <cellStyle name="_Table_02 TMX Brazil Management Projections_R$ 6" xfId="12369" xr:uid="{00000000-0005-0000-0000-0000A6040000}"/>
    <cellStyle name="_Table_02 TMX Brazil Management Projections_R$_Bangu - Estimativa de tributação - Base Orçamento 28 01 08 (2)" xfId="1615" xr:uid="{00000000-0005-0000-0000-0000A7040000}"/>
    <cellStyle name="_Table_02 TMX Brazil Management Projections_R$_Bangu - Estimativa de tributação - Base Orçamento 28 01 08 (2) 2" xfId="11271" xr:uid="{00000000-0005-0000-0000-0000A8040000}"/>
    <cellStyle name="_Table_02 TMX Brazil Management Projections_R$_Bangu - Estimativa de tributação - Base Orçamento 28 01 08 (2) 2 2" xfId="12484" xr:uid="{00000000-0005-0000-0000-0000A9040000}"/>
    <cellStyle name="_Table_02 TMX Brazil Management Projections_R$_Bangu - Estimativa de tributação - Base Orçamento 28 01 08 (2) 2 3" xfId="12549" xr:uid="{00000000-0005-0000-0000-0000AA040000}"/>
    <cellStyle name="_Table_02 TMX Brazil Management Projections_R$_Bangu - Estimativa de tributação - Base Orçamento 28 01 08 (2) 3" xfId="10663" xr:uid="{00000000-0005-0000-0000-0000AB040000}"/>
    <cellStyle name="_Table_02 TMX Brazil Management Projections_R$_Bangu - Estimativa de tributação - Base Orçamento 28 01 08 (2) 3 2" xfId="12387" xr:uid="{00000000-0005-0000-0000-0000AC040000}"/>
    <cellStyle name="_Table_02 TMX Brazil Management Projections_R$_Bangu - Estimativa de tributação - Base Orçamento 28 01 08 (2) 3 3" xfId="12263" xr:uid="{00000000-0005-0000-0000-0000AD040000}"/>
    <cellStyle name="_Table_02 TMX Brazil Management Projections_R$_Bangu - Estimativa de tributação - Base Orçamento 28 01 08 (2) 4" xfId="12286" xr:uid="{00000000-0005-0000-0000-0000AE040000}"/>
    <cellStyle name="_Table_02 TMX Brazil Management Projections_R$_Bangu - Estimativa de tributação - Base Orçamento 28 01 08 (2) 5" xfId="12468" xr:uid="{00000000-0005-0000-0000-0000AF040000}"/>
    <cellStyle name="_Table_02 TMX Brazil Management Projections_R$_Bangu Revisão Financiamentos" xfId="1616" xr:uid="{00000000-0005-0000-0000-0000B0040000}"/>
    <cellStyle name="_Table_02 TMX Brazil Management Projections_R$_Bangu Revisão Financiamentos 2" xfId="11272" xr:uid="{00000000-0005-0000-0000-0000B1040000}"/>
    <cellStyle name="_Table_02 TMX Brazil Management Projections_R$_Bangu Revisão Financiamentos 2 2" xfId="12485" xr:uid="{00000000-0005-0000-0000-0000B2040000}"/>
    <cellStyle name="_Table_02 TMX Brazil Management Projections_R$_Bangu Revisão Financiamentos 2 3" xfId="12550" xr:uid="{00000000-0005-0000-0000-0000B3040000}"/>
    <cellStyle name="_Table_02 TMX Brazil Management Projections_R$_Bangu Revisão Financiamentos 3" xfId="10664" xr:uid="{00000000-0005-0000-0000-0000B4040000}"/>
    <cellStyle name="_Table_02 TMX Brazil Management Projections_R$_Bangu Revisão Financiamentos 3 2" xfId="12388" xr:uid="{00000000-0005-0000-0000-0000B5040000}"/>
    <cellStyle name="_Table_02 TMX Brazil Management Projections_R$_Bangu Revisão Financiamentos 3 3" xfId="12262" xr:uid="{00000000-0005-0000-0000-0000B6040000}"/>
    <cellStyle name="_Table_02 TMX Brazil Management Projections_R$_Bangu Revisão Financiamentos 4" xfId="12287" xr:uid="{00000000-0005-0000-0000-0000B7040000}"/>
    <cellStyle name="_Table_02 TMX Brazil Management Projections_R$_Bangu Revisão Financiamentos 5" xfId="12368" xr:uid="{00000000-0005-0000-0000-0000B8040000}"/>
    <cellStyle name="_Table_02 WACC" xfId="1617" xr:uid="{00000000-0005-0000-0000-0000B9040000}"/>
    <cellStyle name="_Table_02 WACC 2" xfId="1618" xr:uid="{00000000-0005-0000-0000-0000BA040000}"/>
    <cellStyle name="_Table_02 WACC 2 2" xfId="11274" xr:uid="{00000000-0005-0000-0000-0000BB040000}"/>
    <cellStyle name="_Table_02 WACC 2 2 2" xfId="12487" xr:uid="{00000000-0005-0000-0000-0000BC040000}"/>
    <cellStyle name="_Table_02 WACC 2 2 3" xfId="12552" xr:uid="{00000000-0005-0000-0000-0000BD040000}"/>
    <cellStyle name="_Table_02 WACC 2 3" xfId="10666" xr:uid="{00000000-0005-0000-0000-0000BE040000}"/>
    <cellStyle name="_Table_02 WACC 2 3 2" xfId="12390" xr:uid="{00000000-0005-0000-0000-0000BF040000}"/>
    <cellStyle name="_Table_02 WACC 2 3 3" xfId="12260" xr:uid="{00000000-0005-0000-0000-0000C0040000}"/>
    <cellStyle name="_Table_02 WACC 2 4" xfId="12289" xr:uid="{00000000-0005-0000-0000-0000C1040000}"/>
    <cellStyle name="_Table_02 WACC 2 5" xfId="12467" xr:uid="{00000000-0005-0000-0000-0000C2040000}"/>
    <cellStyle name="_Table_02 WACC 3" xfId="11273" xr:uid="{00000000-0005-0000-0000-0000C3040000}"/>
    <cellStyle name="_Table_02 WACC 3 2" xfId="12486" xr:uid="{00000000-0005-0000-0000-0000C4040000}"/>
    <cellStyle name="_Table_02 WACC 3 3" xfId="12551" xr:uid="{00000000-0005-0000-0000-0000C5040000}"/>
    <cellStyle name="_Table_02 WACC 4" xfId="10665" xr:uid="{00000000-0005-0000-0000-0000C6040000}"/>
    <cellStyle name="_Table_02 WACC 4 2" xfId="12389" xr:uid="{00000000-0005-0000-0000-0000C7040000}"/>
    <cellStyle name="_Table_02 WACC 4 3" xfId="12261" xr:uid="{00000000-0005-0000-0000-0000C8040000}"/>
    <cellStyle name="_Table_02 WACC 5" xfId="12288" xr:uid="{00000000-0005-0000-0000-0000C9040000}"/>
    <cellStyle name="_Table_02 WACC 6" xfId="12466" xr:uid="{00000000-0005-0000-0000-0000CA040000}"/>
    <cellStyle name="_Table_02 WACC_Bangu - Estimativa de tributação - Base Orçamento 28 01 08 (2)" xfId="1619" xr:uid="{00000000-0005-0000-0000-0000CB040000}"/>
    <cellStyle name="_Table_02 WACC_Bangu - Estimativa de tributação - Base Orçamento 28 01 08 (2) 2" xfId="11275" xr:uid="{00000000-0005-0000-0000-0000CC040000}"/>
    <cellStyle name="_Table_02 WACC_Bangu - Estimativa de tributação - Base Orçamento 28 01 08 (2) 2 2" xfId="12488" xr:uid="{00000000-0005-0000-0000-0000CD040000}"/>
    <cellStyle name="_Table_02 WACC_Bangu - Estimativa de tributação - Base Orçamento 28 01 08 (2) 2 3" xfId="12553" xr:uid="{00000000-0005-0000-0000-0000CE040000}"/>
    <cellStyle name="_Table_02 WACC_Bangu - Estimativa de tributação - Base Orçamento 28 01 08 (2) 3" xfId="10667" xr:uid="{00000000-0005-0000-0000-0000CF040000}"/>
    <cellStyle name="_Table_02 WACC_Bangu - Estimativa de tributação - Base Orçamento 28 01 08 (2) 3 2" xfId="12391" xr:uid="{00000000-0005-0000-0000-0000D0040000}"/>
    <cellStyle name="_Table_02 WACC_Bangu - Estimativa de tributação - Base Orçamento 28 01 08 (2) 3 3" xfId="12259" xr:uid="{00000000-0005-0000-0000-0000D1040000}"/>
    <cellStyle name="_Table_02 WACC_Bangu - Estimativa de tributação - Base Orçamento 28 01 08 (2) 4" xfId="12290" xr:uid="{00000000-0005-0000-0000-0000D2040000}"/>
    <cellStyle name="_Table_02 WACC_Bangu - Estimativa de tributação - Base Orçamento 28 01 08 (2) 5" xfId="12367" xr:uid="{00000000-0005-0000-0000-0000D3040000}"/>
    <cellStyle name="_Table_02 WACC_Bangu Revisão Financiamentos" xfId="1620" xr:uid="{00000000-0005-0000-0000-0000D4040000}"/>
    <cellStyle name="_Table_02 WACC_Bangu Revisão Financiamentos 2" xfId="11276" xr:uid="{00000000-0005-0000-0000-0000D5040000}"/>
    <cellStyle name="_Table_02 WACC_Bangu Revisão Financiamentos 2 2" xfId="12489" xr:uid="{00000000-0005-0000-0000-0000D6040000}"/>
    <cellStyle name="_Table_02 WACC_Bangu Revisão Financiamentos 2 3" xfId="12554" xr:uid="{00000000-0005-0000-0000-0000D7040000}"/>
    <cellStyle name="_Table_02 WACC_Bangu Revisão Financiamentos 3" xfId="10668" xr:uid="{00000000-0005-0000-0000-0000D8040000}"/>
    <cellStyle name="_Table_02 WACC_Bangu Revisão Financiamentos 3 2" xfId="12392" xr:uid="{00000000-0005-0000-0000-0000D9040000}"/>
    <cellStyle name="_Table_02 WACC_Bangu Revisão Financiamentos 3 3" xfId="12258" xr:uid="{00000000-0005-0000-0000-0000DA040000}"/>
    <cellStyle name="_Table_02 WACC_Bangu Revisão Financiamentos 4" xfId="12291" xr:uid="{00000000-0005-0000-0000-0000DB040000}"/>
    <cellStyle name="_Table_02 WACC_Bangu Revisão Financiamentos 5" xfId="12366" xr:uid="{00000000-0005-0000-0000-0000DC040000}"/>
    <cellStyle name="_Table_05 WACC" xfId="1621" xr:uid="{00000000-0005-0000-0000-0000DD040000}"/>
    <cellStyle name="_Table_05 WACC 2" xfId="1622" xr:uid="{00000000-0005-0000-0000-0000DE040000}"/>
    <cellStyle name="_Table_05 WACC 2 2" xfId="11278" xr:uid="{00000000-0005-0000-0000-0000DF040000}"/>
    <cellStyle name="_Table_05 WACC 2 2 2" xfId="12491" xr:uid="{00000000-0005-0000-0000-0000E0040000}"/>
    <cellStyle name="_Table_05 WACC 2 2 3" xfId="12556" xr:uid="{00000000-0005-0000-0000-0000E1040000}"/>
    <cellStyle name="_Table_05 WACC 2 3" xfId="10670" xr:uid="{00000000-0005-0000-0000-0000E2040000}"/>
    <cellStyle name="_Table_05 WACC 2 3 2" xfId="12394" xr:uid="{00000000-0005-0000-0000-0000E3040000}"/>
    <cellStyle name="_Table_05 WACC 2 3 3" xfId="12256" xr:uid="{00000000-0005-0000-0000-0000E4040000}"/>
    <cellStyle name="_Table_05 WACC 2 4" xfId="12293" xr:uid="{00000000-0005-0000-0000-0000E5040000}"/>
    <cellStyle name="_Table_05 WACC 2 5" xfId="12465" xr:uid="{00000000-0005-0000-0000-0000E6040000}"/>
    <cellStyle name="_Table_05 WACC 3" xfId="11277" xr:uid="{00000000-0005-0000-0000-0000E7040000}"/>
    <cellStyle name="_Table_05 WACC 3 2" xfId="12490" xr:uid="{00000000-0005-0000-0000-0000E8040000}"/>
    <cellStyle name="_Table_05 WACC 3 3" xfId="12555" xr:uid="{00000000-0005-0000-0000-0000E9040000}"/>
    <cellStyle name="_Table_05 WACC 4" xfId="10669" xr:uid="{00000000-0005-0000-0000-0000EA040000}"/>
    <cellStyle name="_Table_05 WACC 4 2" xfId="12393" xr:uid="{00000000-0005-0000-0000-0000EB040000}"/>
    <cellStyle name="_Table_05 WACC 4 3" xfId="12257" xr:uid="{00000000-0005-0000-0000-0000EC040000}"/>
    <cellStyle name="_Table_05 WACC 5" xfId="12292" xr:uid="{00000000-0005-0000-0000-0000ED040000}"/>
    <cellStyle name="_Table_05 WACC 6" xfId="12464" xr:uid="{00000000-0005-0000-0000-0000EE040000}"/>
    <cellStyle name="_Table_05 WACC_Bangu - Estimativa de tributação - Base Orçamento 28 01 08 (2)" xfId="1623" xr:uid="{00000000-0005-0000-0000-0000EF040000}"/>
    <cellStyle name="_Table_05 WACC_Bangu - Estimativa de tributação - Base Orçamento 28 01 08 (2) 2" xfId="11279" xr:uid="{00000000-0005-0000-0000-0000F0040000}"/>
    <cellStyle name="_Table_05 WACC_Bangu - Estimativa de tributação - Base Orçamento 28 01 08 (2) 2 2" xfId="12492" xr:uid="{00000000-0005-0000-0000-0000F1040000}"/>
    <cellStyle name="_Table_05 WACC_Bangu - Estimativa de tributação - Base Orçamento 28 01 08 (2) 2 3" xfId="12557" xr:uid="{00000000-0005-0000-0000-0000F2040000}"/>
    <cellStyle name="_Table_05 WACC_Bangu - Estimativa de tributação - Base Orçamento 28 01 08 (2) 3" xfId="10671" xr:uid="{00000000-0005-0000-0000-0000F3040000}"/>
    <cellStyle name="_Table_05 WACC_Bangu - Estimativa de tributação - Base Orçamento 28 01 08 (2) 3 2" xfId="12395" xr:uid="{00000000-0005-0000-0000-0000F4040000}"/>
    <cellStyle name="_Table_05 WACC_Bangu - Estimativa de tributação - Base Orçamento 28 01 08 (2) 3 3" xfId="12255" xr:uid="{00000000-0005-0000-0000-0000F5040000}"/>
    <cellStyle name="_Table_05 WACC_Bangu - Estimativa de tributação - Base Orçamento 28 01 08 (2) 4" xfId="12294" xr:uid="{00000000-0005-0000-0000-0000F6040000}"/>
    <cellStyle name="_Table_05 WACC_Bangu - Estimativa de tributação - Base Orçamento 28 01 08 (2) 5" xfId="12365" xr:uid="{00000000-0005-0000-0000-0000F7040000}"/>
    <cellStyle name="_Table_05 WACC_Bangu Revisão Financiamentos" xfId="1624" xr:uid="{00000000-0005-0000-0000-0000F8040000}"/>
    <cellStyle name="_Table_05 WACC_Bangu Revisão Financiamentos 2" xfId="11280" xr:uid="{00000000-0005-0000-0000-0000F9040000}"/>
    <cellStyle name="_Table_05 WACC_Bangu Revisão Financiamentos 2 2" xfId="12493" xr:uid="{00000000-0005-0000-0000-0000FA040000}"/>
    <cellStyle name="_Table_05 WACC_Bangu Revisão Financiamentos 2 3" xfId="12558" xr:uid="{00000000-0005-0000-0000-0000FB040000}"/>
    <cellStyle name="_Table_05 WACC_Bangu Revisão Financiamentos 3" xfId="10672" xr:uid="{00000000-0005-0000-0000-0000FC040000}"/>
    <cellStyle name="_Table_05 WACC_Bangu Revisão Financiamentos 3 2" xfId="12396" xr:uid="{00000000-0005-0000-0000-0000FD040000}"/>
    <cellStyle name="_Table_05 WACC_Bangu Revisão Financiamentos 3 3" xfId="12254" xr:uid="{00000000-0005-0000-0000-0000FE040000}"/>
    <cellStyle name="_Table_05 WACC_Bangu Revisão Financiamentos 4" xfId="12295" xr:uid="{00000000-0005-0000-0000-0000FF040000}"/>
    <cellStyle name="_Table_05 WACC_Bangu Revisão Financiamentos 5" xfId="12364" xr:uid="{00000000-0005-0000-0000-000000050000}"/>
    <cellStyle name="_Table_10 yr UST data" xfId="1625" xr:uid="{00000000-0005-0000-0000-000001050000}"/>
    <cellStyle name="_Table_10 yr UST data 2" xfId="1626" xr:uid="{00000000-0005-0000-0000-000002050000}"/>
    <cellStyle name="_Table_10 yr UST data 2 2" xfId="11282" xr:uid="{00000000-0005-0000-0000-000003050000}"/>
    <cellStyle name="_Table_10 yr UST data 2 2 2" xfId="12495" xr:uid="{00000000-0005-0000-0000-000004050000}"/>
    <cellStyle name="_Table_10 yr UST data 2 2 3" xfId="12560" xr:uid="{00000000-0005-0000-0000-000005050000}"/>
    <cellStyle name="_Table_10 yr UST data 2 3" xfId="10674" xr:uid="{00000000-0005-0000-0000-000006050000}"/>
    <cellStyle name="_Table_10 yr UST data 2 3 2" xfId="12398" xr:uid="{00000000-0005-0000-0000-000007050000}"/>
    <cellStyle name="_Table_10 yr UST data 2 3 3" xfId="12252" xr:uid="{00000000-0005-0000-0000-000008050000}"/>
    <cellStyle name="_Table_10 yr UST data 2 4" xfId="12297" xr:uid="{00000000-0005-0000-0000-000009050000}"/>
    <cellStyle name="_Table_10 yr UST data 2 5" xfId="12463" xr:uid="{00000000-0005-0000-0000-00000A050000}"/>
    <cellStyle name="_Table_10 yr UST data 3" xfId="1627" xr:uid="{00000000-0005-0000-0000-00000B050000}"/>
    <cellStyle name="_Table_10 yr UST data 3 2" xfId="11283" xr:uid="{00000000-0005-0000-0000-00000C050000}"/>
    <cellStyle name="_Table_10 yr UST data 3 2 2" xfId="12496" xr:uid="{00000000-0005-0000-0000-00000D050000}"/>
    <cellStyle name="_Table_10 yr UST data 3 2 3" xfId="12561" xr:uid="{00000000-0005-0000-0000-00000E050000}"/>
    <cellStyle name="_Table_10 yr UST data 3 3" xfId="10675" xr:uid="{00000000-0005-0000-0000-00000F050000}"/>
    <cellStyle name="_Table_10 yr UST data 3 3 2" xfId="12399" xr:uid="{00000000-0005-0000-0000-000010050000}"/>
    <cellStyle name="_Table_10 yr UST data 3 3 3" xfId="12251" xr:uid="{00000000-0005-0000-0000-000011050000}"/>
    <cellStyle name="_Table_10 yr UST data 3 4" xfId="12298" xr:uid="{00000000-0005-0000-0000-000012050000}"/>
    <cellStyle name="_Table_10 yr UST data 3 5" xfId="12363" xr:uid="{00000000-0005-0000-0000-000013050000}"/>
    <cellStyle name="_Table_10 yr UST data 4" xfId="1628" xr:uid="{00000000-0005-0000-0000-000014050000}"/>
    <cellStyle name="_Table_10 yr UST data 4 2" xfId="11284" xr:uid="{00000000-0005-0000-0000-000015050000}"/>
    <cellStyle name="_Table_10 yr UST data 4 2 2" xfId="12497" xr:uid="{00000000-0005-0000-0000-000016050000}"/>
    <cellStyle name="_Table_10 yr UST data 4 2 3" xfId="12562" xr:uid="{00000000-0005-0000-0000-000017050000}"/>
    <cellStyle name="_Table_10 yr UST data 4 3" xfId="10676" xr:uid="{00000000-0005-0000-0000-000018050000}"/>
    <cellStyle name="_Table_10 yr UST data 4 3 2" xfId="12400" xr:uid="{00000000-0005-0000-0000-000019050000}"/>
    <cellStyle name="_Table_10 yr UST data 4 3 3" xfId="12250" xr:uid="{00000000-0005-0000-0000-00001A050000}"/>
    <cellStyle name="_Table_10 yr UST data 4 4" xfId="12299" xr:uid="{00000000-0005-0000-0000-00001B050000}"/>
    <cellStyle name="_Table_10 yr UST data 4 5" xfId="12461" xr:uid="{00000000-0005-0000-0000-00001C050000}"/>
    <cellStyle name="_Table_10 yr UST data 5" xfId="1629" xr:uid="{00000000-0005-0000-0000-00001D050000}"/>
    <cellStyle name="_Table_10 yr UST data 5 2" xfId="11285" xr:uid="{00000000-0005-0000-0000-00001E050000}"/>
    <cellStyle name="_Table_10 yr UST data 5 2 2" xfId="12498" xr:uid="{00000000-0005-0000-0000-00001F050000}"/>
    <cellStyle name="_Table_10 yr UST data 5 2 3" xfId="12563" xr:uid="{00000000-0005-0000-0000-000020050000}"/>
    <cellStyle name="_Table_10 yr UST data 5 3" xfId="10677" xr:uid="{00000000-0005-0000-0000-000021050000}"/>
    <cellStyle name="_Table_10 yr UST data 5 3 2" xfId="12401" xr:uid="{00000000-0005-0000-0000-000022050000}"/>
    <cellStyle name="_Table_10 yr UST data 5 3 3" xfId="12249" xr:uid="{00000000-0005-0000-0000-000023050000}"/>
    <cellStyle name="_Table_10 yr UST data 5 4" xfId="12300" xr:uid="{00000000-0005-0000-0000-000024050000}"/>
    <cellStyle name="_Table_10 yr UST data 5 5" xfId="12462" xr:uid="{00000000-0005-0000-0000-000025050000}"/>
    <cellStyle name="_Table_10 yr UST data 6" xfId="11281" xr:uid="{00000000-0005-0000-0000-000026050000}"/>
    <cellStyle name="_Table_10 yr UST data 6 2" xfId="12494" xr:uid="{00000000-0005-0000-0000-000027050000}"/>
    <cellStyle name="_Table_10 yr UST data 6 3" xfId="12559" xr:uid="{00000000-0005-0000-0000-000028050000}"/>
    <cellStyle name="_Table_10 yr UST data 7" xfId="10673" xr:uid="{00000000-0005-0000-0000-000029050000}"/>
    <cellStyle name="_Table_10 yr UST data 7 2" xfId="12397" xr:uid="{00000000-0005-0000-0000-00002A050000}"/>
    <cellStyle name="_Table_10 yr UST data 7 3" xfId="12253" xr:uid="{00000000-0005-0000-0000-00002B050000}"/>
    <cellStyle name="_Table_10 yr UST data 8" xfId="12296" xr:uid="{00000000-0005-0000-0000-00002C050000}"/>
    <cellStyle name="_Table_10 yr UST data 9" xfId="12458" xr:uid="{00000000-0005-0000-0000-00002D050000}"/>
    <cellStyle name="_Table_10 yr UST data_base DCF" xfId="1630" xr:uid="{00000000-0005-0000-0000-00002E050000}"/>
    <cellStyle name="_Table_10 yr UST data_base DCF 2" xfId="1631" xr:uid="{00000000-0005-0000-0000-00002F050000}"/>
    <cellStyle name="_Table_10 yr UST data_base DCF 2 2" xfId="11287" xr:uid="{00000000-0005-0000-0000-000030050000}"/>
    <cellStyle name="_Table_10 yr UST data_base DCF 2 2 2" xfId="12500" xr:uid="{00000000-0005-0000-0000-000031050000}"/>
    <cellStyle name="_Table_10 yr UST data_base DCF 2 2 3" xfId="12565" xr:uid="{00000000-0005-0000-0000-000032050000}"/>
    <cellStyle name="_Table_10 yr UST data_base DCF 2 3" xfId="10679" xr:uid="{00000000-0005-0000-0000-000033050000}"/>
    <cellStyle name="_Table_10 yr UST data_base DCF 2 3 2" xfId="12403" xr:uid="{00000000-0005-0000-0000-000034050000}"/>
    <cellStyle name="_Table_10 yr UST data_base DCF 2 3 3" xfId="12247" xr:uid="{00000000-0005-0000-0000-000035050000}"/>
    <cellStyle name="_Table_10 yr UST data_base DCF 2 4" xfId="12302" xr:uid="{00000000-0005-0000-0000-000036050000}"/>
    <cellStyle name="_Table_10 yr UST data_base DCF 2 5" xfId="12361" xr:uid="{00000000-0005-0000-0000-000037050000}"/>
    <cellStyle name="_Table_10 yr UST data_base DCF 3" xfId="11286" xr:uid="{00000000-0005-0000-0000-000038050000}"/>
    <cellStyle name="_Table_10 yr UST data_base DCF 3 2" xfId="12499" xr:uid="{00000000-0005-0000-0000-000039050000}"/>
    <cellStyle name="_Table_10 yr UST data_base DCF 3 3" xfId="12564" xr:uid="{00000000-0005-0000-0000-00003A050000}"/>
    <cellStyle name="_Table_10 yr UST data_base DCF 4" xfId="10678" xr:uid="{00000000-0005-0000-0000-00003B050000}"/>
    <cellStyle name="_Table_10 yr UST data_base DCF 4 2" xfId="12402" xr:uid="{00000000-0005-0000-0000-00003C050000}"/>
    <cellStyle name="_Table_10 yr UST data_base DCF 4 3" xfId="12248" xr:uid="{00000000-0005-0000-0000-00003D050000}"/>
    <cellStyle name="_Table_10 yr UST data_base DCF 5" xfId="12301" xr:uid="{00000000-0005-0000-0000-00003E050000}"/>
    <cellStyle name="_Table_10 yr UST data_base DCF 6" xfId="12362" xr:uid="{00000000-0005-0000-0000-00003F050000}"/>
    <cellStyle name="_Table_10 yr UST data_Corporate Model_base case" xfId="1632" xr:uid="{00000000-0005-0000-0000-000040050000}"/>
    <cellStyle name="_Table_10 yr UST data_Corporate Model_base case 2" xfId="1633" xr:uid="{00000000-0005-0000-0000-000041050000}"/>
    <cellStyle name="_Table_10 yr UST data_Corporate Model_base case 2 2" xfId="11289" xr:uid="{00000000-0005-0000-0000-000042050000}"/>
    <cellStyle name="_Table_10 yr UST data_Corporate Model_base case 2 2 2" xfId="12502" xr:uid="{00000000-0005-0000-0000-000043050000}"/>
    <cellStyle name="_Table_10 yr UST data_Corporate Model_base case 2 2 3" xfId="12567" xr:uid="{00000000-0005-0000-0000-000044050000}"/>
    <cellStyle name="_Table_10 yr UST data_Corporate Model_base case 2 3" xfId="10681" xr:uid="{00000000-0005-0000-0000-000045050000}"/>
    <cellStyle name="_Table_10 yr UST data_Corporate Model_base case 2 3 2" xfId="12405" xr:uid="{00000000-0005-0000-0000-000046050000}"/>
    <cellStyle name="_Table_10 yr UST data_Corporate Model_base case 2 3 3" xfId="12245" xr:uid="{00000000-0005-0000-0000-000047050000}"/>
    <cellStyle name="_Table_10 yr UST data_Corporate Model_base case 2 4" xfId="12304" xr:uid="{00000000-0005-0000-0000-000048050000}"/>
    <cellStyle name="_Table_10 yr UST data_Corporate Model_base case 2 5" xfId="12460" xr:uid="{00000000-0005-0000-0000-000049050000}"/>
    <cellStyle name="_Table_10 yr UST data_Corporate Model_base case 3" xfId="11288" xr:uid="{00000000-0005-0000-0000-00004A050000}"/>
    <cellStyle name="_Table_10 yr UST data_Corporate Model_base case 3 2" xfId="12501" xr:uid="{00000000-0005-0000-0000-00004B050000}"/>
    <cellStyle name="_Table_10 yr UST data_Corporate Model_base case 3 3" xfId="12566" xr:uid="{00000000-0005-0000-0000-00004C050000}"/>
    <cellStyle name="_Table_10 yr UST data_Corporate Model_base case 4" xfId="10680" xr:uid="{00000000-0005-0000-0000-00004D050000}"/>
    <cellStyle name="_Table_10 yr UST data_Corporate Model_base case 4 2" xfId="12404" xr:uid="{00000000-0005-0000-0000-00004E050000}"/>
    <cellStyle name="_Table_10 yr UST data_Corporate Model_base case 4 3" xfId="12246" xr:uid="{00000000-0005-0000-0000-00004F050000}"/>
    <cellStyle name="_Table_10 yr UST data_Corporate Model_base case 5" xfId="12303" xr:uid="{00000000-0005-0000-0000-000050050000}"/>
    <cellStyle name="_Table_10 yr UST data_Corporate Model_base case 6" xfId="12459" xr:uid="{00000000-0005-0000-0000-000051050000}"/>
    <cellStyle name="_Table_10 yr UST data_Current Malls" xfId="1634" xr:uid="{00000000-0005-0000-0000-000052050000}"/>
    <cellStyle name="_Table_10 yr UST data_Current Malls 2" xfId="1635" xr:uid="{00000000-0005-0000-0000-000053050000}"/>
    <cellStyle name="_Table_10 yr UST data_Current Malls 2 2" xfId="11291" xr:uid="{00000000-0005-0000-0000-000054050000}"/>
    <cellStyle name="_Table_10 yr UST data_Current Malls 2 2 2" xfId="12504" xr:uid="{00000000-0005-0000-0000-000055050000}"/>
    <cellStyle name="_Table_10 yr UST data_Current Malls 2 2 3" xfId="12569" xr:uid="{00000000-0005-0000-0000-000056050000}"/>
    <cellStyle name="_Table_10 yr UST data_Current Malls 2 3" xfId="10683" xr:uid="{00000000-0005-0000-0000-000057050000}"/>
    <cellStyle name="_Table_10 yr UST data_Current Malls 2 3 2" xfId="12407" xr:uid="{00000000-0005-0000-0000-000058050000}"/>
    <cellStyle name="_Table_10 yr UST data_Current Malls 2 3 3" xfId="12243" xr:uid="{00000000-0005-0000-0000-000059050000}"/>
    <cellStyle name="_Table_10 yr UST data_Current Malls 2 4" xfId="12306" xr:uid="{00000000-0005-0000-0000-00005A050000}"/>
    <cellStyle name="_Table_10 yr UST data_Current Malls 2 5" xfId="12359" xr:uid="{00000000-0005-0000-0000-00005B050000}"/>
    <cellStyle name="_Table_10 yr UST data_Current Malls 3" xfId="11290" xr:uid="{00000000-0005-0000-0000-00005C050000}"/>
    <cellStyle name="_Table_10 yr UST data_Current Malls 3 2" xfId="12503" xr:uid="{00000000-0005-0000-0000-00005D050000}"/>
    <cellStyle name="_Table_10 yr UST data_Current Malls 3 3" xfId="12568" xr:uid="{00000000-0005-0000-0000-00005E050000}"/>
    <cellStyle name="_Table_10 yr UST data_Current Malls 4" xfId="10682" xr:uid="{00000000-0005-0000-0000-00005F050000}"/>
    <cellStyle name="_Table_10 yr UST data_Current Malls 4 2" xfId="12406" xr:uid="{00000000-0005-0000-0000-000060050000}"/>
    <cellStyle name="_Table_10 yr UST data_Current Malls 4 3" xfId="12244" xr:uid="{00000000-0005-0000-0000-000061050000}"/>
    <cellStyle name="_Table_10 yr UST data_Current Malls 5" xfId="12305" xr:uid="{00000000-0005-0000-0000-000062050000}"/>
    <cellStyle name="_Table_10 yr UST data_Current Malls 6" xfId="12360" xr:uid="{00000000-0005-0000-0000-000063050000}"/>
    <cellStyle name="_Table_10 yr UST data_Financiamentos Aliansce2" xfId="1636" xr:uid="{00000000-0005-0000-0000-000064050000}"/>
    <cellStyle name="_Table_10 yr UST data_Financiamentos Aliansce2 2" xfId="11292" xr:uid="{00000000-0005-0000-0000-000065050000}"/>
    <cellStyle name="_Table_10 yr UST data_Financiamentos Aliansce2 2 2" xfId="12505" xr:uid="{00000000-0005-0000-0000-000066050000}"/>
    <cellStyle name="_Table_10 yr UST data_Financiamentos Aliansce2 2 3" xfId="12570" xr:uid="{00000000-0005-0000-0000-000067050000}"/>
    <cellStyle name="_Table_10 yr UST data_Financiamentos Aliansce2 3" xfId="10684" xr:uid="{00000000-0005-0000-0000-000068050000}"/>
    <cellStyle name="_Table_10 yr UST data_Financiamentos Aliansce2 3 2" xfId="12408" xr:uid="{00000000-0005-0000-0000-000069050000}"/>
    <cellStyle name="_Table_10 yr UST data_Financiamentos Aliansce2 3 3" xfId="12242" xr:uid="{00000000-0005-0000-0000-00006A050000}"/>
    <cellStyle name="_Table_10 yr UST data_Financiamentos Aliansce2 4" xfId="12307" xr:uid="{00000000-0005-0000-0000-00006B050000}"/>
    <cellStyle name="_Table_10 yr UST data_Financiamentos Aliansce2 5" xfId="12358" xr:uid="{00000000-0005-0000-0000-00006C050000}"/>
    <cellStyle name="_Table_10 yr UST data_Financiamentos Aliansce3" xfId="1637" xr:uid="{00000000-0005-0000-0000-00006D050000}"/>
    <cellStyle name="_Table_10 yr UST data_Financiamentos Aliansce3 2" xfId="11293" xr:uid="{00000000-0005-0000-0000-00006E050000}"/>
    <cellStyle name="_Table_10 yr UST data_Financiamentos Aliansce3 2 2" xfId="12506" xr:uid="{00000000-0005-0000-0000-00006F050000}"/>
    <cellStyle name="_Table_10 yr UST data_Financiamentos Aliansce3 2 3" xfId="12571" xr:uid="{00000000-0005-0000-0000-000070050000}"/>
    <cellStyle name="_Table_10 yr UST data_Financiamentos Aliansce3 3" xfId="10685" xr:uid="{00000000-0005-0000-0000-000071050000}"/>
    <cellStyle name="_Table_10 yr UST data_Financiamentos Aliansce3 3 2" xfId="12409" xr:uid="{00000000-0005-0000-0000-000072050000}"/>
    <cellStyle name="_Table_10 yr UST data_Financiamentos Aliansce3 3 3" xfId="12241" xr:uid="{00000000-0005-0000-0000-000073050000}"/>
    <cellStyle name="_Table_10 yr UST data_Financiamentos Aliansce3 4" xfId="12308" xr:uid="{00000000-0005-0000-0000-000074050000}"/>
    <cellStyle name="_Table_10 yr UST data_Financiamentos Aliansce3 5" xfId="12452" xr:uid="{00000000-0005-0000-0000-000075050000}"/>
    <cellStyle name="_Table_10 yr UST data_Modelo BRMalls_Carraz" xfId="1638" xr:uid="{00000000-0005-0000-0000-000076050000}"/>
    <cellStyle name="_Table_10 yr UST data_Modelo BRMalls_Carraz 2" xfId="1639" xr:uid="{00000000-0005-0000-0000-000077050000}"/>
    <cellStyle name="_Table_10 yr UST data_Modelo BRMalls_Carraz 2 2" xfId="11295" xr:uid="{00000000-0005-0000-0000-000078050000}"/>
    <cellStyle name="_Table_10 yr UST data_Modelo BRMalls_Carraz 2 2 2" xfId="12508" xr:uid="{00000000-0005-0000-0000-000079050000}"/>
    <cellStyle name="_Table_10 yr UST data_Modelo BRMalls_Carraz 2 2 3" xfId="12573" xr:uid="{00000000-0005-0000-0000-00007A050000}"/>
    <cellStyle name="_Table_10 yr UST data_Modelo BRMalls_Carraz 2 3" xfId="10687" xr:uid="{00000000-0005-0000-0000-00007B050000}"/>
    <cellStyle name="_Table_10 yr UST data_Modelo BRMalls_Carraz 2 3 2" xfId="12411" xr:uid="{00000000-0005-0000-0000-00007C050000}"/>
    <cellStyle name="_Table_10 yr UST data_Modelo BRMalls_Carraz 2 3 3" xfId="12239" xr:uid="{00000000-0005-0000-0000-00007D050000}"/>
    <cellStyle name="_Table_10 yr UST data_Modelo BRMalls_Carraz 2 4" xfId="12310" xr:uid="{00000000-0005-0000-0000-00007E050000}"/>
    <cellStyle name="_Table_10 yr UST data_Modelo BRMalls_Carraz 2 5" xfId="12357" xr:uid="{00000000-0005-0000-0000-00007F050000}"/>
    <cellStyle name="_Table_10 yr UST data_Modelo BRMalls_Carraz 3" xfId="11294" xr:uid="{00000000-0005-0000-0000-000080050000}"/>
    <cellStyle name="_Table_10 yr UST data_Modelo BRMalls_Carraz 3 2" xfId="12507" xr:uid="{00000000-0005-0000-0000-000081050000}"/>
    <cellStyle name="_Table_10 yr UST data_Modelo BRMalls_Carraz 3 3" xfId="12572" xr:uid="{00000000-0005-0000-0000-000082050000}"/>
    <cellStyle name="_Table_10 yr UST data_Modelo BRMalls_Carraz 4" xfId="10686" xr:uid="{00000000-0005-0000-0000-000083050000}"/>
    <cellStyle name="_Table_10 yr UST data_Modelo BRMalls_Carraz 4 2" xfId="12410" xr:uid="{00000000-0005-0000-0000-000084050000}"/>
    <cellStyle name="_Table_10 yr UST data_Modelo BRMalls_Carraz 4 3" xfId="12240" xr:uid="{00000000-0005-0000-0000-000085050000}"/>
    <cellStyle name="_Table_10 yr UST data_Modelo BRMalls_Carraz 5" xfId="12309" xr:uid="{00000000-0005-0000-0000-000086050000}"/>
    <cellStyle name="_Table_10 yr UST data_Modelo BRMalls_Carraz 6" xfId="12457" xr:uid="{00000000-0005-0000-0000-000087050000}"/>
    <cellStyle name="_Table_10 yr UST data_Modelo em construçào_FINANCIALS thiago" xfId="1640" xr:uid="{00000000-0005-0000-0000-000088050000}"/>
    <cellStyle name="_Table_10 yr UST data_Modelo em construçào_FINANCIALS thiago 2" xfId="1641" xr:uid="{00000000-0005-0000-0000-000089050000}"/>
    <cellStyle name="_Table_10 yr UST data_Modelo em construçào_FINANCIALS thiago 2 2" xfId="11297" xr:uid="{00000000-0005-0000-0000-00008A050000}"/>
    <cellStyle name="_Table_10 yr UST data_Modelo em construçào_FINANCIALS thiago 2 2 2" xfId="12510" xr:uid="{00000000-0005-0000-0000-00008B050000}"/>
    <cellStyle name="_Table_10 yr UST data_Modelo em construçào_FINANCIALS thiago 2 2 3" xfId="12575" xr:uid="{00000000-0005-0000-0000-00008C050000}"/>
    <cellStyle name="_Table_10 yr UST data_Modelo em construçào_FINANCIALS thiago 2 3" xfId="10689" xr:uid="{00000000-0005-0000-0000-00008D050000}"/>
    <cellStyle name="_Table_10 yr UST data_Modelo em construçào_FINANCIALS thiago 2 3 2" xfId="12413" xr:uid="{00000000-0005-0000-0000-00008E050000}"/>
    <cellStyle name="_Table_10 yr UST data_Modelo em construçào_FINANCIALS thiago 2 3 3" xfId="12237" xr:uid="{00000000-0005-0000-0000-00008F050000}"/>
    <cellStyle name="_Table_10 yr UST data_Modelo em construçào_FINANCIALS thiago 2 4" xfId="12312" xr:uid="{00000000-0005-0000-0000-000090050000}"/>
    <cellStyle name="_Table_10 yr UST data_Modelo em construçào_FINANCIALS thiago 2 5" xfId="12456" xr:uid="{00000000-0005-0000-0000-000091050000}"/>
    <cellStyle name="_Table_10 yr UST data_Modelo em construçào_FINANCIALS thiago 3" xfId="11296" xr:uid="{00000000-0005-0000-0000-000092050000}"/>
    <cellStyle name="_Table_10 yr UST data_Modelo em construçào_FINANCIALS thiago 3 2" xfId="12509" xr:uid="{00000000-0005-0000-0000-000093050000}"/>
    <cellStyle name="_Table_10 yr UST data_Modelo em construçào_FINANCIALS thiago 3 3" xfId="12574" xr:uid="{00000000-0005-0000-0000-000094050000}"/>
    <cellStyle name="_Table_10 yr UST data_Modelo em construçào_FINANCIALS thiago 4" xfId="10688" xr:uid="{00000000-0005-0000-0000-000095050000}"/>
    <cellStyle name="_Table_10 yr UST data_Modelo em construçào_FINANCIALS thiago 4 2" xfId="12412" xr:uid="{00000000-0005-0000-0000-000096050000}"/>
    <cellStyle name="_Table_10 yr UST data_Modelo em construçào_FINANCIALS thiago 4 3" xfId="12238" xr:uid="{00000000-0005-0000-0000-000097050000}"/>
    <cellStyle name="_Table_10 yr UST data_Modelo em construçào_FINANCIALS thiago 5" xfId="12311" xr:uid="{00000000-0005-0000-0000-000098050000}"/>
    <cellStyle name="_Table_10 yr UST data_Modelo em construçào_FINANCIALS thiago 6" xfId="12455" xr:uid="{00000000-0005-0000-0000-000099050000}"/>
    <cellStyle name="_Table_10 yr UST data_Orc SCGR" xfId="1642" xr:uid="{00000000-0005-0000-0000-00009A050000}"/>
    <cellStyle name="_Table_10 yr UST data_Orc SCGR 2" xfId="11298" xr:uid="{00000000-0005-0000-0000-00009B050000}"/>
    <cellStyle name="_Table_10 yr UST data_Orc SCGR 2 2" xfId="12511" xr:uid="{00000000-0005-0000-0000-00009C050000}"/>
    <cellStyle name="_Table_10 yr UST data_Orc SCGR 2 3" xfId="12576" xr:uid="{00000000-0005-0000-0000-00009D050000}"/>
    <cellStyle name="_Table_10 yr UST data_Orc SCGR 3" xfId="10690" xr:uid="{00000000-0005-0000-0000-00009E050000}"/>
    <cellStyle name="_Table_10 yr UST data_Orc SCGR 3 2" xfId="12414" xr:uid="{00000000-0005-0000-0000-00009F050000}"/>
    <cellStyle name="_Table_10 yr UST data_Orc SCGR 3 3" xfId="12236" xr:uid="{00000000-0005-0000-0000-0000A0050000}"/>
    <cellStyle name="_Table_10 yr UST data_Orc SCGR 4" xfId="12313" xr:uid="{00000000-0005-0000-0000-0000A1050000}"/>
    <cellStyle name="_Table_10 yr UST data_Orc SCGR 5" xfId="12356" xr:uid="{00000000-0005-0000-0000-0000A2050000}"/>
    <cellStyle name="_Table_10 yr UST data_Orçamento 2009_Cash  Funding" xfId="1643" xr:uid="{00000000-0005-0000-0000-0000A3050000}"/>
    <cellStyle name="_Table_10 yr UST data_Orçamento 2009_Cash  Funding 2" xfId="1644" xr:uid="{00000000-0005-0000-0000-0000A4050000}"/>
    <cellStyle name="_Table_10 yr UST data_Orçamento 2009_Cash  Funding 2 2" xfId="11300" xr:uid="{00000000-0005-0000-0000-0000A5050000}"/>
    <cellStyle name="_Table_10 yr UST data_Orçamento 2009_Cash  Funding 2 2 2" xfId="12513" xr:uid="{00000000-0005-0000-0000-0000A6050000}"/>
    <cellStyle name="_Table_10 yr UST data_Orçamento 2009_Cash  Funding 2 2 3" xfId="12578" xr:uid="{00000000-0005-0000-0000-0000A7050000}"/>
    <cellStyle name="_Table_10 yr UST data_Orçamento 2009_Cash  Funding 2 3" xfId="10692" xr:uid="{00000000-0005-0000-0000-0000A8050000}"/>
    <cellStyle name="_Table_10 yr UST data_Orçamento 2009_Cash  Funding 2 3 2" xfId="12416" xr:uid="{00000000-0005-0000-0000-0000A9050000}"/>
    <cellStyle name="_Table_10 yr UST data_Orçamento 2009_Cash  Funding 2 3 3" xfId="12234" xr:uid="{00000000-0005-0000-0000-0000AA050000}"/>
    <cellStyle name="_Table_10 yr UST data_Orçamento 2009_Cash  Funding 2 4" xfId="12315" xr:uid="{00000000-0005-0000-0000-0000AB050000}"/>
    <cellStyle name="_Table_10 yr UST data_Orçamento 2009_Cash  Funding 2 5" xfId="12453" xr:uid="{00000000-0005-0000-0000-0000AC050000}"/>
    <cellStyle name="_Table_10 yr UST data_Orçamento 2009_Cash  Funding 3" xfId="11299" xr:uid="{00000000-0005-0000-0000-0000AD050000}"/>
    <cellStyle name="_Table_10 yr UST data_Orçamento 2009_Cash  Funding 3 2" xfId="12512" xr:uid="{00000000-0005-0000-0000-0000AE050000}"/>
    <cellStyle name="_Table_10 yr UST data_Orçamento 2009_Cash  Funding 3 3" xfId="12577" xr:uid="{00000000-0005-0000-0000-0000AF050000}"/>
    <cellStyle name="_Table_10 yr UST data_Orçamento 2009_Cash  Funding 4" xfId="10691" xr:uid="{00000000-0005-0000-0000-0000B0050000}"/>
    <cellStyle name="_Table_10 yr UST data_Orçamento 2009_Cash  Funding 4 2" xfId="12415" xr:uid="{00000000-0005-0000-0000-0000B1050000}"/>
    <cellStyle name="_Table_10 yr UST data_Orçamento 2009_Cash  Funding 4 3" xfId="12235" xr:uid="{00000000-0005-0000-0000-0000B2050000}"/>
    <cellStyle name="_Table_10 yr UST data_Orçamento 2009_Cash  Funding 5" xfId="12314" xr:uid="{00000000-0005-0000-0000-0000B3050000}"/>
    <cellStyle name="_Table_10 yr UST data_Orçamento 2009_Cash  Funding 6" xfId="12355" xr:uid="{00000000-0005-0000-0000-0000B4050000}"/>
    <cellStyle name="_Table_AVP_ NewCo" xfId="1645" xr:uid="{00000000-0005-0000-0000-0000B5050000}"/>
    <cellStyle name="_Table_AVP_ NewCo 2" xfId="1646" xr:uid="{00000000-0005-0000-0000-0000B6050000}"/>
    <cellStyle name="_Table_AVP_ NewCo 2 2" xfId="11302" xr:uid="{00000000-0005-0000-0000-0000B7050000}"/>
    <cellStyle name="_Table_AVP_ NewCo 2 2 2" xfId="12515" xr:uid="{00000000-0005-0000-0000-0000B8050000}"/>
    <cellStyle name="_Table_AVP_ NewCo 2 2 3" xfId="12580" xr:uid="{00000000-0005-0000-0000-0000B9050000}"/>
    <cellStyle name="_Table_AVP_ NewCo 2 3" xfId="10694" xr:uid="{00000000-0005-0000-0000-0000BA050000}"/>
    <cellStyle name="_Table_AVP_ NewCo 2 3 2" xfId="12418" xr:uid="{00000000-0005-0000-0000-0000BB050000}"/>
    <cellStyle name="_Table_AVP_ NewCo 2 3 3" xfId="12232" xr:uid="{00000000-0005-0000-0000-0000BC050000}"/>
    <cellStyle name="_Table_AVP_ NewCo 2 4" xfId="12317" xr:uid="{00000000-0005-0000-0000-0000BD050000}"/>
    <cellStyle name="_Table_AVP_ NewCo 2 5" xfId="12354" xr:uid="{00000000-0005-0000-0000-0000BE050000}"/>
    <cellStyle name="_Table_AVP_ NewCo 3" xfId="11301" xr:uid="{00000000-0005-0000-0000-0000BF050000}"/>
    <cellStyle name="_Table_AVP_ NewCo 3 2" xfId="12514" xr:uid="{00000000-0005-0000-0000-0000C0050000}"/>
    <cellStyle name="_Table_AVP_ NewCo 3 3" xfId="12579" xr:uid="{00000000-0005-0000-0000-0000C1050000}"/>
    <cellStyle name="_Table_AVP_ NewCo 4" xfId="10693" xr:uid="{00000000-0005-0000-0000-0000C2050000}"/>
    <cellStyle name="_Table_AVP_ NewCo 4 2" xfId="12417" xr:uid="{00000000-0005-0000-0000-0000C3050000}"/>
    <cellStyle name="_Table_AVP_ NewCo 4 3" xfId="12233" xr:uid="{00000000-0005-0000-0000-0000C4050000}"/>
    <cellStyle name="_Table_AVP_ NewCo 5" xfId="12316" xr:uid="{00000000-0005-0000-0000-0000C5050000}"/>
    <cellStyle name="_Table_AVP_ NewCo 6" xfId="12454" xr:uid="{00000000-0005-0000-0000-0000C6050000}"/>
    <cellStyle name="_Table_AVP_ NewCo_Bangu - Estimativa de tributação - Base Orçamento 28 01 08 (2)" xfId="1647" xr:uid="{00000000-0005-0000-0000-0000C7050000}"/>
    <cellStyle name="_Table_AVP_ NewCo_Bangu - Estimativa de tributação - Base Orçamento 28 01 08 (2) 2" xfId="11303" xr:uid="{00000000-0005-0000-0000-0000C8050000}"/>
    <cellStyle name="_Table_AVP_ NewCo_Bangu - Estimativa de tributação - Base Orçamento 28 01 08 (2) 2 2" xfId="12516" xr:uid="{00000000-0005-0000-0000-0000C9050000}"/>
    <cellStyle name="_Table_AVP_ NewCo_Bangu - Estimativa de tributação - Base Orçamento 28 01 08 (2) 2 3" xfId="12581" xr:uid="{00000000-0005-0000-0000-0000CA050000}"/>
    <cellStyle name="_Table_AVP_ NewCo_Bangu - Estimativa de tributação - Base Orçamento 28 01 08 (2) 3" xfId="10695" xr:uid="{00000000-0005-0000-0000-0000CB050000}"/>
    <cellStyle name="_Table_AVP_ NewCo_Bangu - Estimativa de tributação - Base Orçamento 28 01 08 (2) 3 2" xfId="12419" xr:uid="{00000000-0005-0000-0000-0000CC050000}"/>
    <cellStyle name="_Table_AVP_ NewCo_Bangu - Estimativa de tributação - Base Orçamento 28 01 08 (2) 3 3" xfId="12231" xr:uid="{00000000-0005-0000-0000-0000CD050000}"/>
    <cellStyle name="_Table_AVP_ NewCo_Bangu - Estimativa de tributação - Base Orçamento 28 01 08 (2) 4" xfId="12318" xr:uid="{00000000-0005-0000-0000-0000CE050000}"/>
    <cellStyle name="_Table_AVP_ NewCo_Bangu - Estimativa de tributação - Base Orçamento 28 01 08 (2) 5" xfId="12353" xr:uid="{00000000-0005-0000-0000-0000CF050000}"/>
    <cellStyle name="_Table_AVP_ NewCo_Bangu Revisão Financiamentos" xfId="1648" xr:uid="{00000000-0005-0000-0000-0000D0050000}"/>
    <cellStyle name="_Table_AVP_ NewCo_Bangu Revisão Financiamentos 2" xfId="11304" xr:uid="{00000000-0005-0000-0000-0000D1050000}"/>
    <cellStyle name="_Table_AVP_ NewCo_Bangu Revisão Financiamentos 2 2" xfId="12517" xr:uid="{00000000-0005-0000-0000-0000D2050000}"/>
    <cellStyle name="_Table_AVP_ NewCo_Bangu Revisão Financiamentos 2 3" xfId="12582" xr:uid="{00000000-0005-0000-0000-0000D3050000}"/>
    <cellStyle name="_Table_AVP_ NewCo_Bangu Revisão Financiamentos 3" xfId="10696" xr:uid="{00000000-0005-0000-0000-0000D4050000}"/>
    <cellStyle name="_Table_AVP_ NewCo_Bangu Revisão Financiamentos 3 2" xfId="12420" xr:uid="{00000000-0005-0000-0000-0000D5050000}"/>
    <cellStyle name="_Table_AVP_ NewCo_Bangu Revisão Financiamentos 3 3" xfId="12230" xr:uid="{00000000-0005-0000-0000-0000D6050000}"/>
    <cellStyle name="_Table_AVP_ NewCo_Bangu Revisão Financiamentos 4" xfId="12319" xr:uid="{00000000-0005-0000-0000-0000D7050000}"/>
    <cellStyle name="_Table_AVP_ NewCo_Bangu Revisão Financiamentos 5" xfId="12352" xr:uid="{00000000-0005-0000-0000-0000D8050000}"/>
    <cellStyle name="_Table_base DCF" xfId="1649" xr:uid="{00000000-0005-0000-0000-0000D9050000}"/>
    <cellStyle name="_Table_base DCF 2" xfId="1650" xr:uid="{00000000-0005-0000-0000-0000DA050000}"/>
    <cellStyle name="_Table_base DCF 2 2" xfId="11306" xr:uid="{00000000-0005-0000-0000-0000DB050000}"/>
    <cellStyle name="_Table_base DCF 2 2 2" xfId="12519" xr:uid="{00000000-0005-0000-0000-0000DC050000}"/>
    <cellStyle name="_Table_base DCF 2 2 3" xfId="12584" xr:uid="{00000000-0005-0000-0000-0000DD050000}"/>
    <cellStyle name="_Table_base DCF 2 3" xfId="10698" xr:uid="{00000000-0005-0000-0000-0000DE050000}"/>
    <cellStyle name="_Table_base DCF 2 3 2" xfId="12422" xr:uid="{00000000-0005-0000-0000-0000DF050000}"/>
    <cellStyle name="_Table_base DCF 2 3 3" xfId="12228" xr:uid="{00000000-0005-0000-0000-0000E0050000}"/>
    <cellStyle name="_Table_base DCF 2 4" xfId="12321" xr:uid="{00000000-0005-0000-0000-0000E1050000}"/>
    <cellStyle name="_Table_base DCF 2 5" xfId="12451" xr:uid="{00000000-0005-0000-0000-0000E2050000}"/>
    <cellStyle name="_Table_base DCF 3" xfId="11305" xr:uid="{00000000-0005-0000-0000-0000E3050000}"/>
    <cellStyle name="_Table_base DCF 3 2" xfId="12518" xr:uid="{00000000-0005-0000-0000-0000E4050000}"/>
    <cellStyle name="_Table_base DCF 3 3" xfId="12583" xr:uid="{00000000-0005-0000-0000-0000E5050000}"/>
    <cellStyle name="_Table_base DCF 4" xfId="10697" xr:uid="{00000000-0005-0000-0000-0000E6050000}"/>
    <cellStyle name="_Table_base DCF 4 2" xfId="12421" xr:uid="{00000000-0005-0000-0000-0000E7050000}"/>
    <cellStyle name="_Table_base DCF 4 3" xfId="12229" xr:uid="{00000000-0005-0000-0000-0000E8050000}"/>
    <cellStyle name="_Table_base DCF 5" xfId="12320" xr:uid="{00000000-0005-0000-0000-0000E9050000}"/>
    <cellStyle name="_Table_base DCF 6" xfId="12446" xr:uid="{00000000-0005-0000-0000-0000EA050000}"/>
    <cellStyle name="_Table_Beatles WACC Calculation" xfId="1651" xr:uid="{00000000-0005-0000-0000-0000EB050000}"/>
    <cellStyle name="_Table_Beatles WACC Calculation 2" xfId="1652" xr:uid="{00000000-0005-0000-0000-0000EC050000}"/>
    <cellStyle name="_Table_Beatles WACC Calculation 2 2" xfId="11308" xr:uid="{00000000-0005-0000-0000-0000ED050000}"/>
    <cellStyle name="_Table_Beatles WACC Calculation 2 2 2" xfId="12521" xr:uid="{00000000-0005-0000-0000-0000EE050000}"/>
    <cellStyle name="_Table_Beatles WACC Calculation 2 2 3" xfId="12586" xr:uid="{00000000-0005-0000-0000-0000EF050000}"/>
    <cellStyle name="_Table_Beatles WACC Calculation 2 3" xfId="10700" xr:uid="{00000000-0005-0000-0000-0000F0050000}"/>
    <cellStyle name="_Table_Beatles WACC Calculation 2 3 2" xfId="12424" xr:uid="{00000000-0005-0000-0000-0000F1050000}"/>
    <cellStyle name="_Table_Beatles WACC Calculation 2 3 3" xfId="12226" xr:uid="{00000000-0005-0000-0000-0000F2050000}"/>
    <cellStyle name="_Table_Beatles WACC Calculation 2 4" xfId="12323" xr:uid="{00000000-0005-0000-0000-0000F3050000}"/>
    <cellStyle name="_Table_Beatles WACC Calculation 2 5" xfId="12449" xr:uid="{00000000-0005-0000-0000-0000F4050000}"/>
    <cellStyle name="_Table_Beatles WACC Calculation 3" xfId="11307" xr:uid="{00000000-0005-0000-0000-0000F5050000}"/>
    <cellStyle name="_Table_Beatles WACC Calculation 3 2" xfId="12520" xr:uid="{00000000-0005-0000-0000-0000F6050000}"/>
    <cellStyle name="_Table_Beatles WACC Calculation 3 3" xfId="12585" xr:uid="{00000000-0005-0000-0000-0000F7050000}"/>
    <cellStyle name="_Table_Beatles WACC Calculation 4" xfId="10699" xr:uid="{00000000-0005-0000-0000-0000F8050000}"/>
    <cellStyle name="_Table_Beatles WACC Calculation 4 2" xfId="12423" xr:uid="{00000000-0005-0000-0000-0000F9050000}"/>
    <cellStyle name="_Table_Beatles WACC Calculation 4 3" xfId="12227" xr:uid="{00000000-0005-0000-0000-0000FA050000}"/>
    <cellStyle name="_Table_Beatles WACC Calculation 5" xfId="12322" xr:uid="{00000000-0005-0000-0000-0000FB050000}"/>
    <cellStyle name="_Table_Beatles WACC Calculation 6" xfId="12351" xr:uid="{00000000-0005-0000-0000-0000FC050000}"/>
    <cellStyle name="_Table_Beatles WACC Calculation_Bangu - Estimativa de tributação - Base Orçamento 28 01 08 (2)" xfId="1653" xr:uid="{00000000-0005-0000-0000-0000FD050000}"/>
    <cellStyle name="_Table_Beatles WACC Calculation_Bangu - Estimativa de tributação - Base Orçamento 28 01 08 (2) 2" xfId="11309" xr:uid="{00000000-0005-0000-0000-0000FE050000}"/>
    <cellStyle name="_Table_Beatles WACC Calculation_Bangu - Estimativa de tributação - Base Orçamento 28 01 08 (2) 2 2" xfId="12522" xr:uid="{00000000-0005-0000-0000-0000FF050000}"/>
    <cellStyle name="_Table_Beatles WACC Calculation_Bangu - Estimativa de tributação - Base Orçamento 28 01 08 (2) 2 3" xfId="12587" xr:uid="{00000000-0005-0000-0000-000000060000}"/>
    <cellStyle name="_Table_Beatles WACC Calculation_Bangu - Estimativa de tributação - Base Orçamento 28 01 08 (2) 3" xfId="10701" xr:uid="{00000000-0005-0000-0000-000001060000}"/>
    <cellStyle name="_Table_Beatles WACC Calculation_Bangu - Estimativa de tributação - Base Orçamento 28 01 08 (2) 3 2" xfId="12425" xr:uid="{00000000-0005-0000-0000-000002060000}"/>
    <cellStyle name="_Table_Beatles WACC Calculation_Bangu - Estimativa de tributação - Base Orçamento 28 01 08 (2) 3 3" xfId="12225" xr:uid="{00000000-0005-0000-0000-000003060000}"/>
    <cellStyle name="_Table_Beatles WACC Calculation_Bangu - Estimativa de tributação - Base Orçamento 28 01 08 (2) 4" xfId="12324" xr:uid="{00000000-0005-0000-0000-000004060000}"/>
    <cellStyle name="_Table_Beatles WACC Calculation_Bangu - Estimativa de tributação - Base Orçamento 28 01 08 (2) 5" xfId="12450" xr:uid="{00000000-0005-0000-0000-000005060000}"/>
    <cellStyle name="_Table_Beatles WACC Calculation_Bangu Revisão Financiamentos" xfId="1654" xr:uid="{00000000-0005-0000-0000-000006060000}"/>
    <cellStyle name="_Table_Beatles WACC Calculation_Bangu Revisão Financiamentos 2" xfId="11310" xr:uid="{00000000-0005-0000-0000-000007060000}"/>
    <cellStyle name="_Table_Beatles WACC Calculation_Bangu Revisão Financiamentos 2 2" xfId="12523" xr:uid="{00000000-0005-0000-0000-000008060000}"/>
    <cellStyle name="_Table_Beatles WACC Calculation_Bangu Revisão Financiamentos 2 3" xfId="12588" xr:uid="{00000000-0005-0000-0000-000009060000}"/>
    <cellStyle name="_Table_Beatles WACC Calculation_Bangu Revisão Financiamentos 3" xfId="10702" xr:uid="{00000000-0005-0000-0000-00000A060000}"/>
    <cellStyle name="_Table_Beatles WACC Calculation_Bangu Revisão Financiamentos 3 2" xfId="12426" xr:uid="{00000000-0005-0000-0000-00000B060000}"/>
    <cellStyle name="_Table_Beatles WACC Calculation_Bangu Revisão Financiamentos 3 3" xfId="12224" xr:uid="{00000000-0005-0000-0000-00000C060000}"/>
    <cellStyle name="_Table_Beatles WACC Calculation_Bangu Revisão Financiamentos 4" xfId="12325" xr:uid="{00000000-0005-0000-0000-00000D060000}"/>
    <cellStyle name="_Table_Beatles WACC Calculation_Bangu Revisão Financiamentos 5" xfId="12350" xr:uid="{00000000-0005-0000-0000-00000E060000}"/>
    <cellStyle name="_Table_Corporate Model_base case" xfId="1655" xr:uid="{00000000-0005-0000-0000-00000F060000}"/>
    <cellStyle name="_Table_Corporate Model_base case 2" xfId="1656" xr:uid="{00000000-0005-0000-0000-000010060000}"/>
    <cellStyle name="_Table_Corporate Model_base case 2 2" xfId="11312" xr:uid="{00000000-0005-0000-0000-000011060000}"/>
    <cellStyle name="_Table_Corporate Model_base case 2 2 2" xfId="12525" xr:uid="{00000000-0005-0000-0000-000012060000}"/>
    <cellStyle name="_Table_Corporate Model_base case 2 2 3" xfId="12590" xr:uid="{00000000-0005-0000-0000-000013060000}"/>
    <cellStyle name="_Table_Corporate Model_base case 2 3" xfId="10704" xr:uid="{00000000-0005-0000-0000-000014060000}"/>
    <cellStyle name="_Table_Corporate Model_base case 2 3 2" xfId="12428" xr:uid="{00000000-0005-0000-0000-000015060000}"/>
    <cellStyle name="_Table_Corporate Model_base case 2 3 3" xfId="12222" xr:uid="{00000000-0005-0000-0000-000016060000}"/>
    <cellStyle name="_Table_Corporate Model_base case 2 4" xfId="12327" xr:uid="{00000000-0005-0000-0000-000017060000}"/>
    <cellStyle name="_Table_Corporate Model_base case 2 5" xfId="12447" xr:uid="{00000000-0005-0000-0000-000018060000}"/>
    <cellStyle name="_Table_Corporate Model_base case 3" xfId="11311" xr:uid="{00000000-0005-0000-0000-000019060000}"/>
    <cellStyle name="_Table_Corporate Model_base case 3 2" xfId="12524" xr:uid="{00000000-0005-0000-0000-00001A060000}"/>
    <cellStyle name="_Table_Corporate Model_base case 3 3" xfId="12589" xr:uid="{00000000-0005-0000-0000-00001B060000}"/>
    <cellStyle name="_Table_Corporate Model_base case 4" xfId="10703" xr:uid="{00000000-0005-0000-0000-00001C060000}"/>
    <cellStyle name="_Table_Corporate Model_base case 4 2" xfId="12427" xr:uid="{00000000-0005-0000-0000-00001D060000}"/>
    <cellStyle name="_Table_Corporate Model_base case 4 3" xfId="12223" xr:uid="{00000000-0005-0000-0000-00001E060000}"/>
    <cellStyle name="_Table_Corporate Model_base case 5" xfId="12326" xr:uid="{00000000-0005-0000-0000-00001F060000}"/>
    <cellStyle name="_Table_Corporate Model_base case 6" xfId="12349" xr:uid="{00000000-0005-0000-0000-000020060000}"/>
    <cellStyle name="_Table_Current Malls" xfId="1657" xr:uid="{00000000-0005-0000-0000-000021060000}"/>
    <cellStyle name="_Table_Current Malls 2" xfId="1658" xr:uid="{00000000-0005-0000-0000-000022060000}"/>
    <cellStyle name="_Table_Current Malls 2 2" xfId="11314" xr:uid="{00000000-0005-0000-0000-000023060000}"/>
    <cellStyle name="_Table_Current Malls 2 2 2" xfId="12527" xr:uid="{00000000-0005-0000-0000-000024060000}"/>
    <cellStyle name="_Table_Current Malls 2 2 3" xfId="12592" xr:uid="{00000000-0005-0000-0000-000025060000}"/>
    <cellStyle name="_Table_Current Malls 2 3" xfId="10706" xr:uid="{00000000-0005-0000-0000-000026060000}"/>
    <cellStyle name="_Table_Current Malls 2 3 2" xfId="12430" xr:uid="{00000000-0005-0000-0000-000027060000}"/>
    <cellStyle name="_Table_Current Malls 2 3 3" xfId="12220" xr:uid="{00000000-0005-0000-0000-000028060000}"/>
    <cellStyle name="_Table_Current Malls 2 4" xfId="12329" xr:uid="{00000000-0005-0000-0000-000029060000}"/>
    <cellStyle name="_Table_Current Malls 2 5" xfId="12348" xr:uid="{00000000-0005-0000-0000-00002A060000}"/>
    <cellStyle name="_Table_Current Malls 3" xfId="11313" xr:uid="{00000000-0005-0000-0000-00002B060000}"/>
    <cellStyle name="_Table_Current Malls 3 2" xfId="12526" xr:uid="{00000000-0005-0000-0000-00002C060000}"/>
    <cellStyle name="_Table_Current Malls 3 3" xfId="12591" xr:uid="{00000000-0005-0000-0000-00002D060000}"/>
    <cellStyle name="_Table_Current Malls 4" xfId="10705" xr:uid="{00000000-0005-0000-0000-00002E060000}"/>
    <cellStyle name="_Table_Current Malls 4 2" xfId="12429" xr:uid="{00000000-0005-0000-0000-00002F060000}"/>
    <cellStyle name="_Table_Current Malls 4 3" xfId="12221" xr:uid="{00000000-0005-0000-0000-000030060000}"/>
    <cellStyle name="_Table_Current Malls 5" xfId="12328" xr:uid="{00000000-0005-0000-0000-000031060000}"/>
    <cellStyle name="_Table_Current Malls 6" xfId="12448" xr:uid="{00000000-0005-0000-0000-000032060000}"/>
    <cellStyle name="_Table_Financiamentos Aliansce2" xfId="1659" xr:uid="{00000000-0005-0000-0000-000033060000}"/>
    <cellStyle name="_Table_Financiamentos Aliansce2 2" xfId="11315" xr:uid="{00000000-0005-0000-0000-000034060000}"/>
    <cellStyle name="_Table_Financiamentos Aliansce2 2 2" xfId="12528" xr:uid="{00000000-0005-0000-0000-000035060000}"/>
    <cellStyle name="_Table_Financiamentos Aliansce2 2 3" xfId="12593" xr:uid="{00000000-0005-0000-0000-000036060000}"/>
    <cellStyle name="_Table_Financiamentos Aliansce2 3" xfId="10707" xr:uid="{00000000-0005-0000-0000-000037060000}"/>
    <cellStyle name="_Table_Financiamentos Aliansce2 3 2" xfId="12431" xr:uid="{00000000-0005-0000-0000-000038060000}"/>
    <cellStyle name="_Table_Financiamentos Aliansce2 3 3" xfId="12219" xr:uid="{00000000-0005-0000-0000-000039060000}"/>
    <cellStyle name="_Table_Financiamentos Aliansce2 4" xfId="12330" xr:uid="{00000000-0005-0000-0000-00003A060000}"/>
    <cellStyle name="_Table_Financiamentos Aliansce2 5" xfId="12347" xr:uid="{00000000-0005-0000-0000-00003B060000}"/>
    <cellStyle name="_Table_Financiamentos Aliansce3" xfId="1660" xr:uid="{00000000-0005-0000-0000-00003C060000}"/>
    <cellStyle name="_Table_Financiamentos Aliansce3 2" xfId="11316" xr:uid="{00000000-0005-0000-0000-00003D060000}"/>
    <cellStyle name="_Table_Financiamentos Aliansce3 2 2" xfId="12529" xr:uid="{00000000-0005-0000-0000-00003E060000}"/>
    <cellStyle name="_Table_Financiamentos Aliansce3 2 3" xfId="12594" xr:uid="{00000000-0005-0000-0000-00003F060000}"/>
    <cellStyle name="_Table_Financiamentos Aliansce3 3" xfId="10708" xr:uid="{00000000-0005-0000-0000-000040060000}"/>
    <cellStyle name="_Table_Financiamentos Aliansce3 3 2" xfId="12432" xr:uid="{00000000-0005-0000-0000-000041060000}"/>
    <cellStyle name="_Table_Financiamentos Aliansce3 3 3" xfId="12218" xr:uid="{00000000-0005-0000-0000-000042060000}"/>
    <cellStyle name="_Table_Financiamentos Aliansce3 4" xfId="12331" xr:uid="{00000000-0005-0000-0000-000043060000}"/>
    <cellStyle name="_Table_Financiamentos Aliansce3 5" xfId="12346" xr:uid="{00000000-0005-0000-0000-000044060000}"/>
    <cellStyle name="_Table_Modelo BRMalls_Carraz" xfId="1661" xr:uid="{00000000-0005-0000-0000-000045060000}"/>
    <cellStyle name="_Table_Modelo BRMalls_Carraz 2" xfId="1662" xr:uid="{00000000-0005-0000-0000-000046060000}"/>
    <cellStyle name="_Table_Modelo BRMalls_Carraz 2 2" xfId="11318" xr:uid="{00000000-0005-0000-0000-000047060000}"/>
    <cellStyle name="_Table_Modelo BRMalls_Carraz 2 2 2" xfId="12531" xr:uid="{00000000-0005-0000-0000-000048060000}"/>
    <cellStyle name="_Table_Modelo BRMalls_Carraz 2 2 3" xfId="12596" xr:uid="{00000000-0005-0000-0000-000049060000}"/>
    <cellStyle name="_Table_Modelo BRMalls_Carraz 2 3" xfId="10710" xr:uid="{00000000-0005-0000-0000-00004A060000}"/>
    <cellStyle name="_Table_Modelo BRMalls_Carraz 2 3 2" xfId="12434" xr:uid="{00000000-0005-0000-0000-00004B060000}"/>
    <cellStyle name="_Table_Modelo BRMalls_Carraz 2 3 3" xfId="12216" xr:uid="{00000000-0005-0000-0000-00004C060000}"/>
    <cellStyle name="_Table_Modelo BRMalls_Carraz 2 4" xfId="12333" xr:uid="{00000000-0005-0000-0000-00004D060000}"/>
    <cellStyle name="_Table_Modelo BRMalls_Carraz 2 5" xfId="12344" xr:uid="{00000000-0005-0000-0000-00004E060000}"/>
    <cellStyle name="_Table_Modelo BRMalls_Carraz 3" xfId="11317" xr:uid="{00000000-0005-0000-0000-00004F060000}"/>
    <cellStyle name="_Table_Modelo BRMalls_Carraz 3 2" xfId="12530" xr:uid="{00000000-0005-0000-0000-000050060000}"/>
    <cellStyle name="_Table_Modelo BRMalls_Carraz 3 3" xfId="12595" xr:uid="{00000000-0005-0000-0000-000051060000}"/>
    <cellStyle name="_Table_Modelo BRMalls_Carraz 4" xfId="10709" xr:uid="{00000000-0005-0000-0000-000052060000}"/>
    <cellStyle name="_Table_Modelo BRMalls_Carraz 4 2" xfId="12433" xr:uid="{00000000-0005-0000-0000-000053060000}"/>
    <cellStyle name="_Table_Modelo BRMalls_Carraz 4 3" xfId="12217" xr:uid="{00000000-0005-0000-0000-000054060000}"/>
    <cellStyle name="_Table_Modelo BRMalls_Carraz 5" xfId="12332" xr:uid="{00000000-0005-0000-0000-000055060000}"/>
    <cellStyle name="_Table_Modelo BRMalls_Carraz 6" xfId="12345" xr:uid="{00000000-0005-0000-0000-000056060000}"/>
    <cellStyle name="_Table_Modelo em construçào_FINANCIALS thiago" xfId="1663" xr:uid="{00000000-0005-0000-0000-000057060000}"/>
    <cellStyle name="_Table_Modelo em construçào_FINANCIALS thiago 2" xfId="1664" xr:uid="{00000000-0005-0000-0000-000058060000}"/>
    <cellStyle name="_Table_Modelo em construçào_FINANCIALS thiago 2 2" xfId="11320" xr:uid="{00000000-0005-0000-0000-000059060000}"/>
    <cellStyle name="_Table_Modelo em construçào_FINANCIALS thiago 2 2 2" xfId="12533" xr:uid="{00000000-0005-0000-0000-00005A060000}"/>
    <cellStyle name="_Table_Modelo em construçào_FINANCIALS thiago 2 2 3" xfId="12598" xr:uid="{00000000-0005-0000-0000-00005B060000}"/>
    <cellStyle name="_Table_Modelo em construçào_FINANCIALS thiago 2 3" xfId="10712" xr:uid="{00000000-0005-0000-0000-00005C060000}"/>
    <cellStyle name="_Table_Modelo em construçào_FINANCIALS thiago 2 3 2" xfId="12436" xr:uid="{00000000-0005-0000-0000-00005D060000}"/>
    <cellStyle name="_Table_Modelo em construçào_FINANCIALS thiago 2 3 3" xfId="12214" xr:uid="{00000000-0005-0000-0000-00005E060000}"/>
    <cellStyle name="_Table_Modelo em construçào_FINANCIALS thiago 2 4" xfId="12335" xr:uid="{00000000-0005-0000-0000-00005F060000}"/>
    <cellStyle name="_Table_Modelo em construçào_FINANCIALS thiago 2 5" xfId="12444" xr:uid="{00000000-0005-0000-0000-000060060000}"/>
    <cellStyle name="_Table_Modelo em construçào_FINANCIALS thiago 3" xfId="11319" xr:uid="{00000000-0005-0000-0000-000061060000}"/>
    <cellStyle name="_Table_Modelo em construçào_FINANCIALS thiago 3 2" xfId="12532" xr:uid="{00000000-0005-0000-0000-000062060000}"/>
    <cellStyle name="_Table_Modelo em construçào_FINANCIALS thiago 3 3" xfId="12597" xr:uid="{00000000-0005-0000-0000-000063060000}"/>
    <cellStyle name="_Table_Modelo em construçào_FINANCIALS thiago 4" xfId="10711" xr:uid="{00000000-0005-0000-0000-000064060000}"/>
    <cellStyle name="_Table_Modelo em construçào_FINANCIALS thiago 4 2" xfId="12435" xr:uid="{00000000-0005-0000-0000-000065060000}"/>
    <cellStyle name="_Table_Modelo em construçào_FINANCIALS thiago 4 3" xfId="12215" xr:uid="{00000000-0005-0000-0000-000066060000}"/>
    <cellStyle name="_Table_Modelo em construçào_FINANCIALS thiago 5" xfId="12334" xr:uid="{00000000-0005-0000-0000-000067060000}"/>
    <cellStyle name="_Table_Modelo em construçào_FINANCIALS thiago 6" xfId="12441" xr:uid="{00000000-0005-0000-0000-000068060000}"/>
    <cellStyle name="_Table_Orc SCGR" xfId="1665" xr:uid="{00000000-0005-0000-0000-000069060000}"/>
    <cellStyle name="_Table_Orc SCGR 2" xfId="11321" xr:uid="{00000000-0005-0000-0000-00006A060000}"/>
    <cellStyle name="_Table_Orc SCGR 2 2" xfId="12534" xr:uid="{00000000-0005-0000-0000-00006B060000}"/>
    <cellStyle name="_Table_Orc SCGR 2 3" xfId="12599" xr:uid="{00000000-0005-0000-0000-00006C060000}"/>
    <cellStyle name="_Table_Orc SCGR 3" xfId="10713" xr:uid="{00000000-0005-0000-0000-00006D060000}"/>
    <cellStyle name="_Table_Orc SCGR 3 2" xfId="12437" xr:uid="{00000000-0005-0000-0000-00006E060000}"/>
    <cellStyle name="_Table_Orc SCGR 3 3" xfId="12213" xr:uid="{00000000-0005-0000-0000-00006F060000}"/>
    <cellStyle name="_Table_Orc SCGR 4" xfId="12336" xr:uid="{00000000-0005-0000-0000-000070060000}"/>
    <cellStyle name="_Table_Orc SCGR 5" xfId="12343" xr:uid="{00000000-0005-0000-0000-000071060000}"/>
    <cellStyle name="_Table_Orçamento 2009_Cash  Funding" xfId="1666" xr:uid="{00000000-0005-0000-0000-000072060000}"/>
    <cellStyle name="_Table_Orçamento 2009_Cash  Funding 2" xfId="1667" xr:uid="{00000000-0005-0000-0000-000073060000}"/>
    <cellStyle name="_Table_Orçamento 2009_Cash  Funding 2 2" xfId="11323" xr:uid="{00000000-0005-0000-0000-000074060000}"/>
    <cellStyle name="_Table_Orçamento 2009_Cash  Funding 2 2 2" xfId="12536" xr:uid="{00000000-0005-0000-0000-000075060000}"/>
    <cellStyle name="_Table_Orçamento 2009_Cash  Funding 2 2 3" xfId="12601" xr:uid="{00000000-0005-0000-0000-000076060000}"/>
    <cellStyle name="_Table_Orçamento 2009_Cash  Funding 2 3" xfId="10715" xr:uid="{00000000-0005-0000-0000-000077060000}"/>
    <cellStyle name="_Table_Orçamento 2009_Cash  Funding 2 3 2" xfId="12439" xr:uid="{00000000-0005-0000-0000-000078060000}"/>
    <cellStyle name="_Table_Orçamento 2009_Cash  Funding 2 3 3" xfId="12211" xr:uid="{00000000-0005-0000-0000-000079060000}"/>
    <cellStyle name="_Table_Orçamento 2009_Cash  Funding 2 4" xfId="12338" xr:uid="{00000000-0005-0000-0000-00007A060000}"/>
    <cellStyle name="_Table_Orçamento 2009_Cash  Funding 2 5" xfId="12443" xr:uid="{00000000-0005-0000-0000-00007B060000}"/>
    <cellStyle name="_Table_Orçamento 2009_Cash  Funding 3" xfId="11322" xr:uid="{00000000-0005-0000-0000-00007C060000}"/>
    <cellStyle name="_Table_Orçamento 2009_Cash  Funding 3 2" xfId="12535" xr:uid="{00000000-0005-0000-0000-00007D060000}"/>
    <cellStyle name="_Table_Orçamento 2009_Cash  Funding 3 3" xfId="12600" xr:uid="{00000000-0005-0000-0000-00007E060000}"/>
    <cellStyle name="_Table_Orçamento 2009_Cash  Funding 4" xfId="10714" xr:uid="{00000000-0005-0000-0000-00007F060000}"/>
    <cellStyle name="_Table_Orçamento 2009_Cash  Funding 4 2" xfId="12438" xr:uid="{00000000-0005-0000-0000-000080060000}"/>
    <cellStyle name="_Table_Orçamento 2009_Cash  Funding 4 3" xfId="12212" xr:uid="{00000000-0005-0000-0000-000081060000}"/>
    <cellStyle name="_Table_Orçamento 2009_Cash  Funding 5" xfId="12337" xr:uid="{00000000-0005-0000-0000-000082060000}"/>
    <cellStyle name="_Table_Orçamento 2009_Cash  Funding 6" xfId="12442" xr:uid="{00000000-0005-0000-0000-000083060000}"/>
    <cellStyle name="_TableHead" xfId="1668" xr:uid="{00000000-0005-0000-0000-000084060000}"/>
    <cellStyle name="_TableHead_01 AVP_ Project Infinitum" xfId="1669" xr:uid="{00000000-0005-0000-0000-000085060000}"/>
    <cellStyle name="_TableHead_01 AVP_ Project Infinitum 2" xfId="1670" xr:uid="{00000000-0005-0000-0000-000086060000}"/>
    <cellStyle name="_TableHead_01 AVP_ Project Infinitum 3" xfId="1671" xr:uid="{00000000-0005-0000-0000-000087060000}"/>
    <cellStyle name="_TableHead_01 AVP_ Project Infinitum 4" xfId="1672" xr:uid="{00000000-0005-0000-0000-000088060000}"/>
    <cellStyle name="_TableHead_01 AVP_ Project Infinitum_Bangu - Estimativa de tributação - Base Orçamento 28 01 08 (2)" xfId="1673" xr:uid="{00000000-0005-0000-0000-000089060000}"/>
    <cellStyle name="_TableHead_01 AVP_ Project Infinitum_Bangu Revisão Financiamentos" xfId="1674" xr:uid="{00000000-0005-0000-0000-00008A060000}"/>
    <cellStyle name="_TableHead_01 AVP_ Project Infinitum_Orc SCGR" xfId="1675" xr:uid="{00000000-0005-0000-0000-00008B060000}"/>
    <cellStyle name="_TableHead_02 TMX Brazil Management Projections_R$" xfId="1676" xr:uid="{00000000-0005-0000-0000-00008C060000}"/>
    <cellStyle name="_TableHead_02 TMX Brazil Management Projections_R$ 2" xfId="1677" xr:uid="{00000000-0005-0000-0000-00008D060000}"/>
    <cellStyle name="_TableHead_02 TMX Brazil Management Projections_R$ 3" xfId="1678" xr:uid="{00000000-0005-0000-0000-00008E060000}"/>
    <cellStyle name="_TableHead_02 TMX Brazil Management Projections_R$ 4" xfId="1679" xr:uid="{00000000-0005-0000-0000-00008F060000}"/>
    <cellStyle name="_TableHead_02 TMX Brazil Management Projections_R$_Bangu - Estimativa de tributação - Base Orçamento 28 01 08 (2)" xfId="1680" xr:uid="{00000000-0005-0000-0000-000090060000}"/>
    <cellStyle name="_TableHead_02 TMX Brazil Management Projections_R$_Bangu Revisão Financiamentos" xfId="1681" xr:uid="{00000000-0005-0000-0000-000091060000}"/>
    <cellStyle name="_TableHead_02 TMX Brazil Management Projections_R$_Orc SCGR" xfId="1682" xr:uid="{00000000-0005-0000-0000-000092060000}"/>
    <cellStyle name="_TableHead_02 WACC" xfId="1683" xr:uid="{00000000-0005-0000-0000-000093060000}"/>
    <cellStyle name="_TableHead_02 WACC 2" xfId="1684" xr:uid="{00000000-0005-0000-0000-000094060000}"/>
    <cellStyle name="_TableHead_02 WACC 3" xfId="1685" xr:uid="{00000000-0005-0000-0000-000095060000}"/>
    <cellStyle name="_TableHead_02 WACC 4" xfId="1686" xr:uid="{00000000-0005-0000-0000-000096060000}"/>
    <cellStyle name="_TableHead_02 WACC_Bangu - Estimativa de tributação - Base Orçamento 28 01 08 (2)" xfId="1687" xr:uid="{00000000-0005-0000-0000-000097060000}"/>
    <cellStyle name="_TableHead_02 WACC_Bangu Revisão Financiamentos" xfId="1688" xr:uid="{00000000-0005-0000-0000-000098060000}"/>
    <cellStyle name="_TableHead_02 WACC_Orc SCGR" xfId="1689" xr:uid="{00000000-0005-0000-0000-000099060000}"/>
    <cellStyle name="_TableHead_05 WACC" xfId="1690" xr:uid="{00000000-0005-0000-0000-00009A060000}"/>
    <cellStyle name="_TableHead_05 WACC 2" xfId="1691" xr:uid="{00000000-0005-0000-0000-00009B060000}"/>
    <cellStyle name="_TableHead_05 WACC 3" xfId="1692" xr:uid="{00000000-0005-0000-0000-00009C060000}"/>
    <cellStyle name="_TableHead_05 WACC 4" xfId="1693" xr:uid="{00000000-0005-0000-0000-00009D060000}"/>
    <cellStyle name="_TableHead_05 WACC_Bangu - Estimativa de tributação - Base Orçamento 28 01 08 (2)" xfId="1694" xr:uid="{00000000-0005-0000-0000-00009E060000}"/>
    <cellStyle name="_TableHead_05 WACC_Bangu Revisão Financiamentos" xfId="1695" xr:uid="{00000000-0005-0000-0000-00009F060000}"/>
    <cellStyle name="_TableHead_05 WACC_Orc SCGR" xfId="1696" xr:uid="{00000000-0005-0000-0000-0000A0060000}"/>
    <cellStyle name="_TableHead_10 yr UST data" xfId="1697" xr:uid="{00000000-0005-0000-0000-0000A1060000}"/>
    <cellStyle name="_TableHead_10 yr UST data_base DCF" xfId="1698" xr:uid="{00000000-0005-0000-0000-0000A2060000}"/>
    <cellStyle name="_TableHead_10 yr UST data_Corporate Model_base case" xfId="1699" xr:uid="{00000000-0005-0000-0000-0000A3060000}"/>
    <cellStyle name="_TableHead_10 yr UST data_Current Malls" xfId="1700" xr:uid="{00000000-0005-0000-0000-0000A4060000}"/>
    <cellStyle name="_TableHead_10 yr UST data_Financiamentos Aliansce2" xfId="1701" xr:uid="{00000000-0005-0000-0000-0000A5060000}"/>
    <cellStyle name="_TableHead_10 yr UST data_Financiamentos Aliansce3" xfId="1702" xr:uid="{00000000-0005-0000-0000-0000A6060000}"/>
    <cellStyle name="_TableHead_10 yr UST data_Modelo BRMalls_Carraz" xfId="1703" xr:uid="{00000000-0005-0000-0000-0000A7060000}"/>
    <cellStyle name="_TableHead_10 yr UST data_Modelo em construçào_FINANCIALS thiago" xfId="1704" xr:uid="{00000000-0005-0000-0000-0000A8060000}"/>
    <cellStyle name="_TableHead_10 yr UST data_Orçamento 2009_Cash  Funding" xfId="1705" xr:uid="{00000000-0005-0000-0000-0000A9060000}"/>
    <cellStyle name="_TableHead_AVP_ NewCo" xfId="1706" xr:uid="{00000000-0005-0000-0000-0000AA060000}"/>
    <cellStyle name="_TableHead_AVP_ NewCo 2" xfId="1707" xr:uid="{00000000-0005-0000-0000-0000AB060000}"/>
    <cellStyle name="_TableHead_AVP_ NewCo 3" xfId="1708" xr:uid="{00000000-0005-0000-0000-0000AC060000}"/>
    <cellStyle name="_TableHead_AVP_ NewCo 4" xfId="1709" xr:uid="{00000000-0005-0000-0000-0000AD060000}"/>
    <cellStyle name="_TableHead_AVP_ NewCo_Bangu - Estimativa de tributação - Base Orçamento 28 01 08 (2)" xfId="1710" xr:uid="{00000000-0005-0000-0000-0000AE060000}"/>
    <cellStyle name="_TableHead_AVP_ NewCo_Bangu Revisão Financiamentos" xfId="1711" xr:uid="{00000000-0005-0000-0000-0000AF060000}"/>
    <cellStyle name="_TableHead_AVP_ NewCo_Orc SCGR" xfId="1712" xr:uid="{00000000-0005-0000-0000-0000B0060000}"/>
    <cellStyle name="_TableHead_base DCF" xfId="1713" xr:uid="{00000000-0005-0000-0000-0000B1060000}"/>
    <cellStyle name="_TableHead_Beatles WACC Calculation" xfId="1714" xr:uid="{00000000-0005-0000-0000-0000B2060000}"/>
    <cellStyle name="_TableHead_Beatles WACC Calculation 2" xfId="1715" xr:uid="{00000000-0005-0000-0000-0000B3060000}"/>
    <cellStyle name="_TableHead_Beatles WACC Calculation 3" xfId="1716" xr:uid="{00000000-0005-0000-0000-0000B4060000}"/>
    <cellStyle name="_TableHead_Beatles WACC Calculation 4" xfId="1717" xr:uid="{00000000-0005-0000-0000-0000B5060000}"/>
    <cellStyle name="_TableHead_Beatles WACC Calculation_Bangu - Estimativa de tributação - Base Orçamento 28 01 08 (2)" xfId="1718" xr:uid="{00000000-0005-0000-0000-0000B6060000}"/>
    <cellStyle name="_TableHead_Beatles WACC Calculation_Bangu Revisão Financiamentos" xfId="1719" xr:uid="{00000000-0005-0000-0000-0000B7060000}"/>
    <cellStyle name="_TableHead_Beatles WACC Calculation_Orc SCGR" xfId="1720" xr:uid="{00000000-0005-0000-0000-0000B8060000}"/>
    <cellStyle name="_TableHead_Corporate Model_base case" xfId="1721" xr:uid="{00000000-0005-0000-0000-0000B9060000}"/>
    <cellStyle name="_TableHead_Current Malls" xfId="1722" xr:uid="{00000000-0005-0000-0000-0000BA060000}"/>
    <cellStyle name="_TableHead_Financiamentos Aliansce2" xfId="1723" xr:uid="{00000000-0005-0000-0000-0000BB060000}"/>
    <cellStyle name="_TableHead_Financiamentos Aliansce3" xfId="1724" xr:uid="{00000000-0005-0000-0000-0000BC060000}"/>
    <cellStyle name="_TableHead_KIARA Valuation Model" xfId="1725" xr:uid="{00000000-0005-0000-0000-0000BD060000}"/>
    <cellStyle name="_TableHead_KIARA Valuation Model 2" xfId="1726" xr:uid="{00000000-0005-0000-0000-0000BE060000}"/>
    <cellStyle name="_TableHead_KIARA Valuation Model 3" xfId="1727" xr:uid="{00000000-0005-0000-0000-0000BF060000}"/>
    <cellStyle name="_TableHead_KIARA Valuation Model 4" xfId="1728" xr:uid="{00000000-0005-0000-0000-0000C0060000}"/>
    <cellStyle name="_TableHead_KIARA Valuation Model_Bangu - Estimativa de tributação - Base Orçamento 28 01 08 (2)" xfId="1729" xr:uid="{00000000-0005-0000-0000-0000C1060000}"/>
    <cellStyle name="_TableHead_KIARA Valuation Model_Bangu Revisão Financiamentos" xfId="1730" xr:uid="{00000000-0005-0000-0000-0000C2060000}"/>
    <cellStyle name="_TableHead_KIARA Valuation Model_Orc SCGR" xfId="1731" xr:uid="{00000000-0005-0000-0000-0000C3060000}"/>
    <cellStyle name="_TableHead_Modelo BRMalls_Carraz" xfId="1732" xr:uid="{00000000-0005-0000-0000-0000C4060000}"/>
    <cellStyle name="_TableHead_Modelo em construçào_FINANCIALS thiago" xfId="1733" xr:uid="{00000000-0005-0000-0000-0000C5060000}"/>
    <cellStyle name="_TableHead_Orçamento 2009_Cash  Funding" xfId="1734" xr:uid="{00000000-0005-0000-0000-0000C6060000}"/>
    <cellStyle name="_TableHeading" xfId="1735" xr:uid="{00000000-0005-0000-0000-0000C7060000}"/>
    <cellStyle name="_TableHeading 2" xfId="1736" xr:uid="{00000000-0005-0000-0000-0000C8060000}"/>
    <cellStyle name="_TableHeading 3" xfId="1737" xr:uid="{00000000-0005-0000-0000-0000C9060000}"/>
    <cellStyle name="_TableHeading 4" xfId="1738" xr:uid="{00000000-0005-0000-0000-0000CA060000}"/>
    <cellStyle name="_TableHeading_Bangu - Estimativa de tributação - Base Orçamento 28 01 08 (2)" xfId="1739" xr:uid="{00000000-0005-0000-0000-0000CB060000}"/>
    <cellStyle name="_TableHeading_Bangu Revisão Financiamentos" xfId="1740" xr:uid="{00000000-0005-0000-0000-0000CC060000}"/>
    <cellStyle name="_TableHeading_Orc SCGR" xfId="1741" xr:uid="{00000000-0005-0000-0000-0000CD060000}"/>
    <cellStyle name="_TableRowBorder" xfId="1742" xr:uid="{00000000-0005-0000-0000-0000CE060000}"/>
    <cellStyle name="_TableRowBorder 2" xfId="1743" xr:uid="{00000000-0005-0000-0000-0000CF060000}"/>
    <cellStyle name="_TableRowBorder 2 2" xfId="16976" xr:uid="{00000000-0005-0000-0000-0000D0060000}"/>
    <cellStyle name="_TableRowBorder 3" xfId="16975" xr:uid="{00000000-0005-0000-0000-0000D1060000}"/>
    <cellStyle name="_TableRowHead" xfId="1744" xr:uid="{00000000-0005-0000-0000-0000D2060000}"/>
    <cellStyle name="_TableRowHead_01 AVP_ Project Infinitum" xfId="1745" xr:uid="{00000000-0005-0000-0000-0000D3060000}"/>
    <cellStyle name="_TableRowHead_01 AVP_ Project Infinitum 2" xfId="1746" xr:uid="{00000000-0005-0000-0000-0000D4060000}"/>
    <cellStyle name="_TableRowHead_01 AVP_ Project Infinitum 3" xfId="1747" xr:uid="{00000000-0005-0000-0000-0000D5060000}"/>
    <cellStyle name="_TableRowHead_01 AVP_ Project Infinitum 4" xfId="1748" xr:uid="{00000000-0005-0000-0000-0000D6060000}"/>
    <cellStyle name="_TableRowHead_01 AVP_ Project Infinitum_Bangu - Estimativa de tributação - Base Orçamento 28 01 08 (2)" xfId="1749" xr:uid="{00000000-0005-0000-0000-0000D7060000}"/>
    <cellStyle name="_TableRowHead_01 AVP_ Project Infinitum_Bangu Revisão Financiamentos" xfId="1750" xr:uid="{00000000-0005-0000-0000-0000D8060000}"/>
    <cellStyle name="_TableRowHead_01 AVP_ Project Infinitum_Orc SCGR" xfId="1751" xr:uid="{00000000-0005-0000-0000-0000D9060000}"/>
    <cellStyle name="_TableRowHead_02 TMX Brazil Management Projections_R$" xfId="1752" xr:uid="{00000000-0005-0000-0000-0000DA060000}"/>
    <cellStyle name="_TableRowHead_02 TMX Brazil Management Projections_R$ 2" xfId="1753" xr:uid="{00000000-0005-0000-0000-0000DB060000}"/>
    <cellStyle name="_TableRowHead_02 TMX Brazil Management Projections_R$ 3" xfId="1754" xr:uid="{00000000-0005-0000-0000-0000DC060000}"/>
    <cellStyle name="_TableRowHead_02 TMX Brazil Management Projections_R$ 4" xfId="1755" xr:uid="{00000000-0005-0000-0000-0000DD060000}"/>
    <cellStyle name="_TableRowHead_02 TMX Brazil Management Projections_R$_Bangu - Estimativa de tributação - Base Orçamento 28 01 08 (2)" xfId="1756" xr:uid="{00000000-0005-0000-0000-0000DE060000}"/>
    <cellStyle name="_TableRowHead_02 TMX Brazil Management Projections_R$_Bangu Revisão Financiamentos" xfId="1757" xr:uid="{00000000-0005-0000-0000-0000DF060000}"/>
    <cellStyle name="_TableRowHead_02 TMX Brazil Management Projections_R$_Orc SCGR" xfId="1758" xr:uid="{00000000-0005-0000-0000-0000E0060000}"/>
    <cellStyle name="_TableRowHead_02 WACC" xfId="1759" xr:uid="{00000000-0005-0000-0000-0000E1060000}"/>
    <cellStyle name="_TableRowHead_02 WACC 2" xfId="1760" xr:uid="{00000000-0005-0000-0000-0000E2060000}"/>
    <cellStyle name="_TableRowHead_02 WACC 3" xfId="1761" xr:uid="{00000000-0005-0000-0000-0000E3060000}"/>
    <cellStyle name="_TableRowHead_02 WACC 4" xfId="1762" xr:uid="{00000000-0005-0000-0000-0000E4060000}"/>
    <cellStyle name="_TableRowHead_02 WACC_Bangu - Estimativa de tributação - Base Orçamento 28 01 08 (2)" xfId="1763" xr:uid="{00000000-0005-0000-0000-0000E5060000}"/>
    <cellStyle name="_TableRowHead_02 WACC_Bangu Revisão Financiamentos" xfId="1764" xr:uid="{00000000-0005-0000-0000-0000E6060000}"/>
    <cellStyle name="_TableRowHead_02 WACC_Orc SCGR" xfId="1765" xr:uid="{00000000-0005-0000-0000-0000E7060000}"/>
    <cellStyle name="_TableRowHead_05 WACC" xfId="1766" xr:uid="{00000000-0005-0000-0000-0000E8060000}"/>
    <cellStyle name="_TableRowHead_05 WACC 2" xfId="1767" xr:uid="{00000000-0005-0000-0000-0000E9060000}"/>
    <cellStyle name="_TableRowHead_05 WACC 3" xfId="1768" xr:uid="{00000000-0005-0000-0000-0000EA060000}"/>
    <cellStyle name="_TableRowHead_05 WACC 4" xfId="1769" xr:uid="{00000000-0005-0000-0000-0000EB060000}"/>
    <cellStyle name="_TableRowHead_05 WACC_Bangu - Estimativa de tributação - Base Orçamento 28 01 08 (2)" xfId="1770" xr:uid="{00000000-0005-0000-0000-0000EC060000}"/>
    <cellStyle name="_TableRowHead_05 WACC_Bangu Revisão Financiamentos" xfId="1771" xr:uid="{00000000-0005-0000-0000-0000ED060000}"/>
    <cellStyle name="_TableRowHead_05 WACC_Orc SCGR" xfId="1772" xr:uid="{00000000-0005-0000-0000-0000EE060000}"/>
    <cellStyle name="_TableRowHead_10 yr UST data" xfId="1773" xr:uid="{00000000-0005-0000-0000-0000EF060000}"/>
    <cellStyle name="_TableRowHead_10 yr UST data_base DCF" xfId="1774" xr:uid="{00000000-0005-0000-0000-0000F0060000}"/>
    <cellStyle name="_TableRowHead_10 yr UST data_Corporate Model_base case" xfId="1775" xr:uid="{00000000-0005-0000-0000-0000F1060000}"/>
    <cellStyle name="_TableRowHead_10 yr UST data_Current Malls" xfId="1776" xr:uid="{00000000-0005-0000-0000-0000F2060000}"/>
    <cellStyle name="_TableRowHead_10 yr UST data_Financiamentos Aliansce2" xfId="1777" xr:uid="{00000000-0005-0000-0000-0000F3060000}"/>
    <cellStyle name="_TableRowHead_10 yr UST data_Financiamentos Aliansce3" xfId="1778" xr:uid="{00000000-0005-0000-0000-0000F4060000}"/>
    <cellStyle name="_TableRowHead_10 yr UST data_Modelo BRMalls_Carraz" xfId="1779" xr:uid="{00000000-0005-0000-0000-0000F5060000}"/>
    <cellStyle name="_TableRowHead_10 yr UST data_Modelo em construçào_FINANCIALS thiago" xfId="1780" xr:uid="{00000000-0005-0000-0000-0000F6060000}"/>
    <cellStyle name="_TableRowHead_10 yr UST data_Orçamento 2009_Cash  Funding" xfId="1781" xr:uid="{00000000-0005-0000-0000-0000F7060000}"/>
    <cellStyle name="_TableRowHead_AVP_ NewCo" xfId="1782" xr:uid="{00000000-0005-0000-0000-0000F8060000}"/>
    <cellStyle name="_TableRowHead_AVP_ NewCo 2" xfId="1783" xr:uid="{00000000-0005-0000-0000-0000F9060000}"/>
    <cellStyle name="_TableRowHead_AVP_ NewCo 3" xfId="1784" xr:uid="{00000000-0005-0000-0000-0000FA060000}"/>
    <cellStyle name="_TableRowHead_AVP_ NewCo 4" xfId="1785" xr:uid="{00000000-0005-0000-0000-0000FB060000}"/>
    <cellStyle name="_TableRowHead_AVP_ NewCo_Bangu - Estimativa de tributação - Base Orçamento 28 01 08 (2)" xfId="1786" xr:uid="{00000000-0005-0000-0000-0000FC060000}"/>
    <cellStyle name="_TableRowHead_AVP_ NewCo_Bangu Revisão Financiamentos" xfId="1787" xr:uid="{00000000-0005-0000-0000-0000FD060000}"/>
    <cellStyle name="_TableRowHead_AVP_ NewCo_Orc SCGR" xfId="1788" xr:uid="{00000000-0005-0000-0000-0000FE060000}"/>
    <cellStyle name="_TableRowHead_base DCF" xfId="1789" xr:uid="{00000000-0005-0000-0000-0000FF060000}"/>
    <cellStyle name="_TableRowHead_Beatles WACC Calculation" xfId="1790" xr:uid="{00000000-0005-0000-0000-000000070000}"/>
    <cellStyle name="_TableRowHead_Beatles WACC Calculation 2" xfId="1791" xr:uid="{00000000-0005-0000-0000-000001070000}"/>
    <cellStyle name="_TableRowHead_Beatles WACC Calculation 3" xfId="1792" xr:uid="{00000000-0005-0000-0000-000002070000}"/>
    <cellStyle name="_TableRowHead_Beatles WACC Calculation 4" xfId="1793" xr:uid="{00000000-0005-0000-0000-000003070000}"/>
    <cellStyle name="_TableRowHead_Beatles WACC Calculation_Bangu - Estimativa de tributação - Base Orçamento 28 01 08 (2)" xfId="1794" xr:uid="{00000000-0005-0000-0000-000004070000}"/>
    <cellStyle name="_TableRowHead_Beatles WACC Calculation_Bangu Revisão Financiamentos" xfId="1795" xr:uid="{00000000-0005-0000-0000-000005070000}"/>
    <cellStyle name="_TableRowHead_Beatles WACC Calculation_Orc SCGR" xfId="1796" xr:uid="{00000000-0005-0000-0000-000006070000}"/>
    <cellStyle name="_TableRowHead_Corporate Model_base case" xfId="1797" xr:uid="{00000000-0005-0000-0000-000007070000}"/>
    <cellStyle name="_TableRowHead_Current Malls" xfId="1798" xr:uid="{00000000-0005-0000-0000-000008070000}"/>
    <cellStyle name="_TableRowHead_Financiamentos Aliansce2" xfId="1799" xr:uid="{00000000-0005-0000-0000-000009070000}"/>
    <cellStyle name="_TableRowHead_Financiamentos Aliansce3" xfId="1800" xr:uid="{00000000-0005-0000-0000-00000A070000}"/>
    <cellStyle name="_TableRowHead_Modelo BRMalls_Carraz" xfId="1801" xr:uid="{00000000-0005-0000-0000-00000B070000}"/>
    <cellStyle name="_TableRowHead_Modelo em construçào_FINANCIALS thiago" xfId="1802" xr:uid="{00000000-0005-0000-0000-00000C070000}"/>
    <cellStyle name="_TableRowHead_Orçamento 2009_Cash  Funding" xfId="1803" xr:uid="{00000000-0005-0000-0000-00000D070000}"/>
    <cellStyle name="_TableRowHeading" xfId="1804" xr:uid="{00000000-0005-0000-0000-00000E070000}"/>
    <cellStyle name="_TableRowHeading 2" xfId="1805" xr:uid="{00000000-0005-0000-0000-00000F070000}"/>
    <cellStyle name="_TableRowHeading 3" xfId="1806" xr:uid="{00000000-0005-0000-0000-000010070000}"/>
    <cellStyle name="_TableRowHeading 4" xfId="1807" xr:uid="{00000000-0005-0000-0000-000011070000}"/>
    <cellStyle name="_TableRowHeading_Bangu - Estimativa de tributação - Base Orçamento 28 01 08 (2)" xfId="1808" xr:uid="{00000000-0005-0000-0000-000012070000}"/>
    <cellStyle name="_TableRowHeading_Bangu Revisão Financiamentos" xfId="1809" xr:uid="{00000000-0005-0000-0000-000013070000}"/>
    <cellStyle name="_TableRowHeading_Orc SCGR" xfId="1810" xr:uid="{00000000-0005-0000-0000-000014070000}"/>
    <cellStyle name="_TableSuperHead" xfId="1811" xr:uid="{00000000-0005-0000-0000-000015070000}"/>
    <cellStyle name="_TableSuperHead_01 AVP_ Project Infinitum" xfId="1812" xr:uid="{00000000-0005-0000-0000-000016070000}"/>
    <cellStyle name="_TableSuperHead_01 AVP_ Project Infinitum 2" xfId="1813" xr:uid="{00000000-0005-0000-0000-000017070000}"/>
    <cellStyle name="_TableSuperHead_01 AVP_ Project Infinitum 3" xfId="1814" xr:uid="{00000000-0005-0000-0000-000018070000}"/>
    <cellStyle name="_TableSuperHead_01 AVP_ Project Infinitum 4" xfId="1815" xr:uid="{00000000-0005-0000-0000-000019070000}"/>
    <cellStyle name="_TableSuperHead_01 AVP_ Project Infinitum_Bangu - Estimativa de tributação - Base Orçamento 28 01 08 (2)" xfId="1816" xr:uid="{00000000-0005-0000-0000-00001A070000}"/>
    <cellStyle name="_TableSuperHead_01 AVP_ Project Infinitum_Bangu Revisão Financiamentos" xfId="1817" xr:uid="{00000000-0005-0000-0000-00001B070000}"/>
    <cellStyle name="_TableSuperHead_01 AVP_ Project Infinitum_Orc SCGR" xfId="1818" xr:uid="{00000000-0005-0000-0000-00001C070000}"/>
    <cellStyle name="_TableSuperHead_02 TMX Brazil Management Projections_R$" xfId="1819" xr:uid="{00000000-0005-0000-0000-00001D070000}"/>
    <cellStyle name="_TableSuperHead_02 TMX Brazil Management Projections_R$ 2" xfId="1820" xr:uid="{00000000-0005-0000-0000-00001E070000}"/>
    <cellStyle name="_TableSuperHead_02 TMX Brazil Management Projections_R$ 3" xfId="1821" xr:uid="{00000000-0005-0000-0000-00001F070000}"/>
    <cellStyle name="_TableSuperHead_02 TMX Brazil Management Projections_R$ 4" xfId="1822" xr:uid="{00000000-0005-0000-0000-000020070000}"/>
    <cellStyle name="_TableSuperHead_02 TMX Brazil Management Projections_R$_Bangu - Estimativa de tributação - Base Orçamento 28 01 08 (2)" xfId="1823" xr:uid="{00000000-0005-0000-0000-000021070000}"/>
    <cellStyle name="_TableSuperHead_02 TMX Brazil Management Projections_R$_Bangu Revisão Financiamentos" xfId="1824" xr:uid="{00000000-0005-0000-0000-000022070000}"/>
    <cellStyle name="_TableSuperHead_02 TMX Brazil Management Projections_R$_Orc SCGR" xfId="1825" xr:uid="{00000000-0005-0000-0000-000023070000}"/>
    <cellStyle name="_TableSuperHead_02 WACC" xfId="1826" xr:uid="{00000000-0005-0000-0000-000024070000}"/>
    <cellStyle name="_TableSuperHead_02 WACC 2" xfId="1827" xr:uid="{00000000-0005-0000-0000-000025070000}"/>
    <cellStyle name="_TableSuperHead_02 WACC 3" xfId="1828" xr:uid="{00000000-0005-0000-0000-000026070000}"/>
    <cellStyle name="_TableSuperHead_02 WACC 4" xfId="1829" xr:uid="{00000000-0005-0000-0000-000027070000}"/>
    <cellStyle name="_TableSuperHead_02 WACC_Bangu - Estimativa de tributação - Base Orçamento 28 01 08 (2)" xfId="1830" xr:uid="{00000000-0005-0000-0000-000028070000}"/>
    <cellStyle name="_TableSuperHead_02 WACC_Bangu Revisão Financiamentos" xfId="1831" xr:uid="{00000000-0005-0000-0000-000029070000}"/>
    <cellStyle name="_TableSuperHead_02 WACC_Orc SCGR" xfId="1832" xr:uid="{00000000-0005-0000-0000-00002A070000}"/>
    <cellStyle name="_TableSuperHead_05 WACC" xfId="1833" xr:uid="{00000000-0005-0000-0000-00002B070000}"/>
    <cellStyle name="_TableSuperHead_05 WACC 2" xfId="1834" xr:uid="{00000000-0005-0000-0000-00002C070000}"/>
    <cellStyle name="_TableSuperHead_05 WACC 3" xfId="1835" xr:uid="{00000000-0005-0000-0000-00002D070000}"/>
    <cellStyle name="_TableSuperHead_05 WACC 4" xfId="1836" xr:uid="{00000000-0005-0000-0000-00002E070000}"/>
    <cellStyle name="_TableSuperHead_05 WACC_Bangu - Estimativa de tributação - Base Orçamento 28 01 08 (2)" xfId="1837" xr:uid="{00000000-0005-0000-0000-00002F070000}"/>
    <cellStyle name="_TableSuperHead_05 WACC_Bangu Revisão Financiamentos" xfId="1838" xr:uid="{00000000-0005-0000-0000-000030070000}"/>
    <cellStyle name="_TableSuperHead_05 WACC_Orc SCGR" xfId="1839" xr:uid="{00000000-0005-0000-0000-000031070000}"/>
    <cellStyle name="_TableSuperHead_10 yr UST data" xfId="1840" xr:uid="{00000000-0005-0000-0000-000032070000}"/>
    <cellStyle name="_TableSuperHead_10 yr UST data_base DCF" xfId="1841" xr:uid="{00000000-0005-0000-0000-000033070000}"/>
    <cellStyle name="_TableSuperHead_10 yr UST data_Corporate Model_base case" xfId="1842" xr:uid="{00000000-0005-0000-0000-000034070000}"/>
    <cellStyle name="_TableSuperHead_10 yr UST data_Current Malls" xfId="1843" xr:uid="{00000000-0005-0000-0000-000035070000}"/>
    <cellStyle name="_TableSuperHead_10 yr UST data_Financiamentos Aliansce2" xfId="1844" xr:uid="{00000000-0005-0000-0000-000036070000}"/>
    <cellStyle name="_TableSuperHead_10 yr UST data_Financiamentos Aliansce3" xfId="1845" xr:uid="{00000000-0005-0000-0000-000037070000}"/>
    <cellStyle name="_TableSuperHead_10 yr UST data_Modelo BRMalls_Carraz" xfId="1846" xr:uid="{00000000-0005-0000-0000-000038070000}"/>
    <cellStyle name="_TableSuperHead_10 yr UST data_Modelo em construçào_FINANCIALS thiago" xfId="1847" xr:uid="{00000000-0005-0000-0000-000039070000}"/>
    <cellStyle name="_TableSuperHead_10 yr UST data_Orçamento 2009_Cash  Funding" xfId="1848" xr:uid="{00000000-0005-0000-0000-00003A070000}"/>
    <cellStyle name="_TableSuperHead_AVP_ NewCo" xfId="1849" xr:uid="{00000000-0005-0000-0000-00003B070000}"/>
    <cellStyle name="_TableSuperHead_AVP_ NewCo 2" xfId="1850" xr:uid="{00000000-0005-0000-0000-00003C070000}"/>
    <cellStyle name="_TableSuperHead_AVP_ NewCo 3" xfId="1851" xr:uid="{00000000-0005-0000-0000-00003D070000}"/>
    <cellStyle name="_TableSuperHead_AVP_ NewCo 4" xfId="1852" xr:uid="{00000000-0005-0000-0000-00003E070000}"/>
    <cellStyle name="_TableSuperHead_AVP_ NewCo_Bangu - Estimativa de tributação - Base Orçamento 28 01 08 (2)" xfId="1853" xr:uid="{00000000-0005-0000-0000-00003F070000}"/>
    <cellStyle name="_TableSuperHead_AVP_ NewCo_Bangu Revisão Financiamentos" xfId="1854" xr:uid="{00000000-0005-0000-0000-000040070000}"/>
    <cellStyle name="_TableSuperHead_AVP_ NewCo_Orc SCGR" xfId="1855" xr:uid="{00000000-0005-0000-0000-000041070000}"/>
    <cellStyle name="_TableSuperHead_base DCF" xfId="1856" xr:uid="{00000000-0005-0000-0000-000042070000}"/>
    <cellStyle name="_TableSuperHead_Beatles WACC Calculation" xfId="1857" xr:uid="{00000000-0005-0000-0000-000043070000}"/>
    <cellStyle name="_TableSuperHead_Beatles WACC Calculation 2" xfId="1858" xr:uid="{00000000-0005-0000-0000-000044070000}"/>
    <cellStyle name="_TableSuperHead_Beatles WACC Calculation 3" xfId="1859" xr:uid="{00000000-0005-0000-0000-000045070000}"/>
    <cellStyle name="_TableSuperHead_Beatles WACC Calculation 4" xfId="1860" xr:uid="{00000000-0005-0000-0000-000046070000}"/>
    <cellStyle name="_TableSuperHead_Beatles WACC Calculation_Bangu - Estimativa de tributação - Base Orçamento 28 01 08 (2)" xfId="1861" xr:uid="{00000000-0005-0000-0000-000047070000}"/>
    <cellStyle name="_TableSuperHead_Beatles WACC Calculation_Bangu Revisão Financiamentos" xfId="1862" xr:uid="{00000000-0005-0000-0000-000048070000}"/>
    <cellStyle name="_TableSuperHead_Beatles WACC Calculation_Orc SCGR" xfId="1863" xr:uid="{00000000-0005-0000-0000-000049070000}"/>
    <cellStyle name="_TableSuperHead_Corporate Model_base case" xfId="1864" xr:uid="{00000000-0005-0000-0000-00004A070000}"/>
    <cellStyle name="_TableSuperHead_Current Malls" xfId="1865" xr:uid="{00000000-0005-0000-0000-00004B070000}"/>
    <cellStyle name="_TableSuperHead_Financiamentos Aliansce2" xfId="1866" xr:uid="{00000000-0005-0000-0000-00004C070000}"/>
    <cellStyle name="_TableSuperHead_Financiamentos Aliansce3" xfId="1867" xr:uid="{00000000-0005-0000-0000-00004D070000}"/>
    <cellStyle name="_TableSuperHead_Modelo BRMalls_Carraz" xfId="1868" xr:uid="{00000000-0005-0000-0000-00004E070000}"/>
    <cellStyle name="_TableSuperHead_Modelo em construçào_FINANCIALS thiago" xfId="1869" xr:uid="{00000000-0005-0000-0000-00004F070000}"/>
    <cellStyle name="_TableSuperHead_Orçamento 2009_Cash  Funding" xfId="1870" xr:uid="{00000000-0005-0000-0000-000050070000}"/>
    <cellStyle name="_TableSuperHeading" xfId="1871" xr:uid="{00000000-0005-0000-0000-000051070000}"/>
    <cellStyle name="_TableSuperHeading 2" xfId="1872" xr:uid="{00000000-0005-0000-0000-000052070000}"/>
    <cellStyle name="_TableSuperHeading 3" xfId="1873" xr:uid="{00000000-0005-0000-0000-000053070000}"/>
    <cellStyle name="_TableSuperHeading 4" xfId="1874" xr:uid="{00000000-0005-0000-0000-000054070000}"/>
    <cellStyle name="_TableSuperHeading_Bangu - Estimativa de tributação - Base Orçamento 28 01 08 (2)" xfId="1875" xr:uid="{00000000-0005-0000-0000-000055070000}"/>
    <cellStyle name="_TableSuperHeading_Bangu Revisão Financiamentos" xfId="1876" xr:uid="{00000000-0005-0000-0000-000056070000}"/>
    <cellStyle name="_TableSuperHeading_Orc SCGR" xfId="1877" xr:uid="{00000000-0005-0000-0000-000057070000}"/>
    <cellStyle name="_TableText" xfId="1878" xr:uid="{00000000-0005-0000-0000-000058070000}"/>
    <cellStyle name="_TableText_Bangu - Estimativa de tributação - Base Orçamento 28 01 08 (2)" xfId="1879" xr:uid="{00000000-0005-0000-0000-000059070000}"/>
    <cellStyle name="_TableText_Bangu Revisão Financiamentos" xfId="1880" xr:uid="{00000000-0005-0000-0000-00005A070000}"/>
    <cellStyle name="£ BP" xfId="1881" xr:uid="{00000000-0005-0000-0000-00005B070000}"/>
    <cellStyle name="¥ JY" xfId="1882" xr:uid="{00000000-0005-0000-0000-00005C070000}"/>
    <cellStyle name="=+3723++254Normal" xfId="1883" xr:uid="{00000000-0005-0000-0000-00005D070000}"/>
    <cellStyle name="=+3723++254Normal 2" xfId="1884" xr:uid="{00000000-0005-0000-0000-00005E070000}"/>
    <cellStyle name="=+3723++254Normal 2 2" xfId="10717" xr:uid="{00000000-0005-0000-0000-00005F070000}"/>
    <cellStyle name="=+3723++254Normal 3" xfId="10716" xr:uid="{00000000-0005-0000-0000-000060070000}"/>
    <cellStyle name="===3723+254" xfId="1885" xr:uid="{00000000-0005-0000-0000-000061070000}"/>
    <cellStyle name="===3723+254 2" xfId="1886" xr:uid="{00000000-0005-0000-0000-000062070000}"/>
    <cellStyle name="===3723+254 2 2" xfId="10719" xr:uid="{00000000-0005-0000-0000-000063070000}"/>
    <cellStyle name="===3723+254 3" xfId="10718" xr:uid="{00000000-0005-0000-0000-000064070000}"/>
    <cellStyle name="0%" xfId="1887" xr:uid="{00000000-0005-0000-0000-000065070000}"/>
    <cellStyle name="0,000" xfId="1888" xr:uid="{00000000-0005-0000-0000-000066070000}"/>
    <cellStyle name="0,000.0" xfId="1889" xr:uid="{00000000-0005-0000-0000-000067070000}"/>
    <cellStyle name="0,000.00" xfId="1890" xr:uid="{00000000-0005-0000-0000-000068070000}"/>
    <cellStyle name="0,000.000" xfId="1891" xr:uid="{00000000-0005-0000-0000-000069070000}"/>
    <cellStyle name="0,000.0000" xfId="1892" xr:uid="{00000000-0005-0000-0000-00006A070000}"/>
    <cellStyle name="0.0%" xfId="1893" xr:uid="{00000000-0005-0000-0000-00006B070000}"/>
    <cellStyle name="0.00" xfId="1894" xr:uid="{00000000-0005-0000-0000-00006C070000}"/>
    <cellStyle name="0.00%" xfId="1895" xr:uid="{00000000-0005-0000-0000-00006D070000}"/>
    <cellStyle name="0.000" xfId="1896" xr:uid="{00000000-0005-0000-0000-00006E070000}"/>
    <cellStyle name="1 Decimal" xfId="1897" xr:uid="{00000000-0005-0000-0000-00006F070000}"/>
    <cellStyle name="2 Decimals" xfId="1898" xr:uid="{00000000-0005-0000-0000-000070070000}"/>
    <cellStyle name="20% - Accent1 2" xfId="64" xr:uid="{00000000-0005-0000-0000-000071070000}"/>
    <cellStyle name="20% - Accent1 2 2" xfId="1899" xr:uid="{00000000-0005-0000-0000-000072070000}"/>
    <cellStyle name="20% - Accent1 3" xfId="1900" xr:uid="{00000000-0005-0000-0000-000073070000}"/>
    <cellStyle name="20% - Accent1 4" xfId="354" xr:uid="{00000000-0005-0000-0000-000074070000}"/>
    <cellStyle name="20% - Accent2 2" xfId="65" xr:uid="{00000000-0005-0000-0000-000075070000}"/>
    <cellStyle name="20% - Accent2 2 2" xfId="1901" xr:uid="{00000000-0005-0000-0000-000076070000}"/>
    <cellStyle name="20% - Accent2 3" xfId="1902" xr:uid="{00000000-0005-0000-0000-000077070000}"/>
    <cellStyle name="20% - Accent2 4" xfId="361" xr:uid="{00000000-0005-0000-0000-000078070000}"/>
    <cellStyle name="20% - Accent3 2" xfId="66" xr:uid="{00000000-0005-0000-0000-000079070000}"/>
    <cellStyle name="20% - Accent3 2 2" xfId="1903" xr:uid="{00000000-0005-0000-0000-00007A070000}"/>
    <cellStyle name="20% - Accent3 3" xfId="1904" xr:uid="{00000000-0005-0000-0000-00007B070000}"/>
    <cellStyle name="20% - Accent3 4" xfId="356" xr:uid="{00000000-0005-0000-0000-00007C070000}"/>
    <cellStyle name="20% - Accent4 2" xfId="67" xr:uid="{00000000-0005-0000-0000-00007D070000}"/>
    <cellStyle name="20% - Accent4 2 2" xfId="1905" xr:uid="{00000000-0005-0000-0000-00007E070000}"/>
    <cellStyle name="20% - Accent4 3" xfId="1906" xr:uid="{00000000-0005-0000-0000-00007F070000}"/>
    <cellStyle name="20% - Accent4 4" xfId="365" xr:uid="{00000000-0005-0000-0000-000080070000}"/>
    <cellStyle name="20% - Accent5 2" xfId="68" xr:uid="{00000000-0005-0000-0000-000081070000}"/>
    <cellStyle name="20% - Accent5 2 2" xfId="1907" xr:uid="{00000000-0005-0000-0000-000082070000}"/>
    <cellStyle name="20% - Accent5 3" xfId="1908" xr:uid="{00000000-0005-0000-0000-000083070000}"/>
    <cellStyle name="20% - Accent5 4" xfId="364" xr:uid="{00000000-0005-0000-0000-000084070000}"/>
    <cellStyle name="20% - Accent6 2" xfId="69" xr:uid="{00000000-0005-0000-0000-000085070000}"/>
    <cellStyle name="20% - Accent6 2 2" xfId="1909" xr:uid="{00000000-0005-0000-0000-000086070000}"/>
    <cellStyle name="20% - Accent6 3" xfId="1910" xr:uid="{00000000-0005-0000-0000-000087070000}"/>
    <cellStyle name="20% - Accent6 4" xfId="363" xr:uid="{00000000-0005-0000-0000-000088070000}"/>
    <cellStyle name="20% - Cor1" xfId="1911" xr:uid="{00000000-0005-0000-0000-000089070000}"/>
    <cellStyle name="20% - Cor2" xfId="1912" xr:uid="{00000000-0005-0000-0000-00008A070000}"/>
    <cellStyle name="20% - Cor3" xfId="1913" xr:uid="{00000000-0005-0000-0000-00008B070000}"/>
    <cellStyle name="20% - Cor4" xfId="1914" xr:uid="{00000000-0005-0000-0000-00008C070000}"/>
    <cellStyle name="20% - Cor5" xfId="1915" xr:uid="{00000000-0005-0000-0000-00008D070000}"/>
    <cellStyle name="20% - Cor6" xfId="1916" xr:uid="{00000000-0005-0000-0000-00008E070000}"/>
    <cellStyle name="20% - Ênfase1" xfId="17142" xr:uid="{00000000-0005-0000-0000-00008F070000}"/>
    <cellStyle name="20% - Ênfase1 2" xfId="478" xr:uid="{00000000-0005-0000-0000-000090070000}"/>
    <cellStyle name="20% - Ênfase1 2 10" xfId="17429" xr:uid="{00000000-0005-0000-0000-000091070000}"/>
    <cellStyle name="20% - Ênfase1 2 2" xfId="1918" xr:uid="{00000000-0005-0000-0000-000092070000}"/>
    <cellStyle name="20% - Ênfase1 2 2 2" xfId="1919" xr:uid="{00000000-0005-0000-0000-000093070000}"/>
    <cellStyle name="20% - Ênfase1 2 3" xfId="1920" xr:uid="{00000000-0005-0000-0000-000094070000}"/>
    <cellStyle name="20% - Ênfase1 2 3 2" xfId="1921" xr:uid="{00000000-0005-0000-0000-000095070000}"/>
    <cellStyle name="20% - Ênfase1 2 4" xfId="1922" xr:uid="{00000000-0005-0000-0000-000096070000}"/>
    <cellStyle name="20% - Ênfase1 2 5" xfId="1923" xr:uid="{00000000-0005-0000-0000-000097070000}"/>
    <cellStyle name="20% - Ênfase1 2 6" xfId="1924" xr:uid="{00000000-0005-0000-0000-000098070000}"/>
    <cellStyle name="20% - Ênfase1 2 7" xfId="10720" xr:uid="{00000000-0005-0000-0000-000099070000}"/>
    <cellStyle name="20% - Ênfase1 2 8" xfId="10578" xr:uid="{00000000-0005-0000-0000-00009A070000}"/>
    <cellStyle name="20% - Ênfase1 2 9" xfId="1917" xr:uid="{00000000-0005-0000-0000-00009B070000}"/>
    <cellStyle name="20% - Ênfase1 2_desc" xfId="1925" xr:uid="{00000000-0005-0000-0000-00009C070000}"/>
    <cellStyle name="20% - Ênfase1 3" xfId="1926" xr:uid="{00000000-0005-0000-0000-00009D070000}"/>
    <cellStyle name="20% - Ênfase1 3 2" xfId="1927" xr:uid="{00000000-0005-0000-0000-00009E070000}"/>
    <cellStyle name="20% - Ênfase1 3 3" xfId="1928" xr:uid="{00000000-0005-0000-0000-00009F070000}"/>
    <cellStyle name="20% - Ênfase1 3 4" xfId="1929" xr:uid="{00000000-0005-0000-0000-0000A0070000}"/>
    <cellStyle name="20% - Ênfase1 3 5" xfId="1930" xr:uid="{00000000-0005-0000-0000-0000A1070000}"/>
    <cellStyle name="20% - Ênfase1 3 6" xfId="17428" xr:uid="{00000000-0005-0000-0000-0000A2070000}"/>
    <cellStyle name="20% - Ênfase1 4" xfId="1931" xr:uid="{00000000-0005-0000-0000-0000A3070000}"/>
    <cellStyle name="20% - Ênfase1 5" xfId="10577" xr:uid="{00000000-0005-0000-0000-0000A4070000}"/>
    <cellStyle name="20% - Ênfase2" xfId="17143" xr:uid="{00000000-0005-0000-0000-0000A5070000}"/>
    <cellStyle name="20% - Ênfase2 2" xfId="482" xr:uid="{00000000-0005-0000-0000-0000A6070000}"/>
    <cellStyle name="20% - Ênfase2 2 10" xfId="17431" xr:uid="{00000000-0005-0000-0000-0000A7070000}"/>
    <cellStyle name="20% - Ênfase2 2 2" xfId="1933" xr:uid="{00000000-0005-0000-0000-0000A8070000}"/>
    <cellStyle name="20% - Ênfase2 2 2 2" xfId="1934" xr:uid="{00000000-0005-0000-0000-0000A9070000}"/>
    <cellStyle name="20% - Ênfase2 2 3" xfId="1935" xr:uid="{00000000-0005-0000-0000-0000AA070000}"/>
    <cellStyle name="20% - Ênfase2 2 3 2" xfId="1936" xr:uid="{00000000-0005-0000-0000-0000AB070000}"/>
    <cellStyle name="20% - Ênfase2 2 4" xfId="1937" xr:uid="{00000000-0005-0000-0000-0000AC070000}"/>
    <cellStyle name="20% - Ênfase2 2 5" xfId="1938" xr:uid="{00000000-0005-0000-0000-0000AD070000}"/>
    <cellStyle name="20% - Ênfase2 2 6" xfId="1939" xr:uid="{00000000-0005-0000-0000-0000AE070000}"/>
    <cellStyle name="20% - Ênfase2 2 7" xfId="10721" xr:uid="{00000000-0005-0000-0000-0000AF070000}"/>
    <cellStyle name="20% - Ênfase2 2 8" xfId="10580" xr:uid="{00000000-0005-0000-0000-0000B0070000}"/>
    <cellStyle name="20% - Ênfase2 2 9" xfId="1932" xr:uid="{00000000-0005-0000-0000-0000B1070000}"/>
    <cellStyle name="20% - Ênfase2 2_desc" xfId="1940" xr:uid="{00000000-0005-0000-0000-0000B2070000}"/>
    <cellStyle name="20% - Ênfase2 3" xfId="1941" xr:uid="{00000000-0005-0000-0000-0000B3070000}"/>
    <cellStyle name="20% - Ênfase2 3 2" xfId="1942" xr:uid="{00000000-0005-0000-0000-0000B4070000}"/>
    <cellStyle name="20% - Ênfase2 3 3" xfId="1943" xr:uid="{00000000-0005-0000-0000-0000B5070000}"/>
    <cellStyle name="20% - Ênfase2 3 4" xfId="1944" xr:uid="{00000000-0005-0000-0000-0000B6070000}"/>
    <cellStyle name="20% - Ênfase2 3 5" xfId="1945" xr:uid="{00000000-0005-0000-0000-0000B7070000}"/>
    <cellStyle name="20% - Ênfase2 3 6" xfId="17430" xr:uid="{00000000-0005-0000-0000-0000B8070000}"/>
    <cellStyle name="20% - Ênfase2 4" xfId="1946" xr:uid="{00000000-0005-0000-0000-0000B9070000}"/>
    <cellStyle name="20% - Ênfase2 5" xfId="10579" xr:uid="{00000000-0005-0000-0000-0000BA070000}"/>
    <cellStyle name="20% - Ênfase3" xfId="17144" xr:uid="{00000000-0005-0000-0000-0000BB070000}"/>
    <cellStyle name="20% - Ênfase3 2" xfId="486" xr:uid="{00000000-0005-0000-0000-0000BC070000}"/>
    <cellStyle name="20% - Ênfase3 2 10" xfId="17433" xr:uid="{00000000-0005-0000-0000-0000BD070000}"/>
    <cellStyle name="20% - Ênfase3 2 2" xfId="1948" xr:uid="{00000000-0005-0000-0000-0000BE070000}"/>
    <cellStyle name="20% - Ênfase3 2 2 2" xfId="1949" xr:uid="{00000000-0005-0000-0000-0000BF070000}"/>
    <cellStyle name="20% - Ênfase3 2 3" xfId="1950" xr:uid="{00000000-0005-0000-0000-0000C0070000}"/>
    <cellStyle name="20% - Ênfase3 2 3 2" xfId="1951" xr:uid="{00000000-0005-0000-0000-0000C1070000}"/>
    <cellStyle name="20% - Ênfase3 2 4" xfId="1952" xr:uid="{00000000-0005-0000-0000-0000C2070000}"/>
    <cellStyle name="20% - Ênfase3 2 5" xfId="1953" xr:uid="{00000000-0005-0000-0000-0000C3070000}"/>
    <cellStyle name="20% - Ênfase3 2 6" xfId="1954" xr:uid="{00000000-0005-0000-0000-0000C4070000}"/>
    <cellStyle name="20% - Ênfase3 2 7" xfId="10722" xr:uid="{00000000-0005-0000-0000-0000C5070000}"/>
    <cellStyle name="20% - Ênfase3 2 8" xfId="10582" xr:uid="{00000000-0005-0000-0000-0000C6070000}"/>
    <cellStyle name="20% - Ênfase3 2 9" xfId="1947" xr:uid="{00000000-0005-0000-0000-0000C7070000}"/>
    <cellStyle name="20% - Ênfase3 2_desc" xfId="1955" xr:uid="{00000000-0005-0000-0000-0000C8070000}"/>
    <cellStyle name="20% - Ênfase3 3" xfId="1956" xr:uid="{00000000-0005-0000-0000-0000C9070000}"/>
    <cellStyle name="20% - Ênfase3 3 2" xfId="1957" xr:uid="{00000000-0005-0000-0000-0000CA070000}"/>
    <cellStyle name="20% - Ênfase3 3 3" xfId="1958" xr:uid="{00000000-0005-0000-0000-0000CB070000}"/>
    <cellStyle name="20% - Ênfase3 3 4" xfId="1959" xr:uid="{00000000-0005-0000-0000-0000CC070000}"/>
    <cellStyle name="20% - Ênfase3 3 5" xfId="1960" xr:uid="{00000000-0005-0000-0000-0000CD070000}"/>
    <cellStyle name="20% - Ênfase3 3 6" xfId="17432" xr:uid="{00000000-0005-0000-0000-0000CE070000}"/>
    <cellStyle name="20% - Ênfase3 4" xfId="1961" xr:uid="{00000000-0005-0000-0000-0000CF070000}"/>
    <cellStyle name="20% - Ênfase3 5" xfId="10581" xr:uid="{00000000-0005-0000-0000-0000D0070000}"/>
    <cellStyle name="20% - Ênfase4" xfId="17145" xr:uid="{00000000-0005-0000-0000-0000D1070000}"/>
    <cellStyle name="20% - Ênfase4 2" xfId="490" xr:uid="{00000000-0005-0000-0000-0000D2070000}"/>
    <cellStyle name="20% - Ênfase4 2 10" xfId="17435" xr:uid="{00000000-0005-0000-0000-0000D3070000}"/>
    <cellStyle name="20% - Ênfase4 2 2" xfId="1963" xr:uid="{00000000-0005-0000-0000-0000D4070000}"/>
    <cellStyle name="20% - Ênfase4 2 2 2" xfId="1964" xr:uid="{00000000-0005-0000-0000-0000D5070000}"/>
    <cellStyle name="20% - Ênfase4 2 3" xfId="1965" xr:uid="{00000000-0005-0000-0000-0000D6070000}"/>
    <cellStyle name="20% - Ênfase4 2 3 2" xfId="1966" xr:uid="{00000000-0005-0000-0000-0000D7070000}"/>
    <cellStyle name="20% - Ênfase4 2 4" xfId="1967" xr:uid="{00000000-0005-0000-0000-0000D8070000}"/>
    <cellStyle name="20% - Ênfase4 2 5" xfId="1968" xr:uid="{00000000-0005-0000-0000-0000D9070000}"/>
    <cellStyle name="20% - Ênfase4 2 6" xfId="1969" xr:uid="{00000000-0005-0000-0000-0000DA070000}"/>
    <cellStyle name="20% - Ênfase4 2 7" xfId="10723" xr:uid="{00000000-0005-0000-0000-0000DB070000}"/>
    <cellStyle name="20% - Ênfase4 2 8" xfId="10584" xr:uid="{00000000-0005-0000-0000-0000DC070000}"/>
    <cellStyle name="20% - Ênfase4 2 9" xfId="1962" xr:uid="{00000000-0005-0000-0000-0000DD070000}"/>
    <cellStyle name="20% - Ênfase4 2_desc" xfId="1970" xr:uid="{00000000-0005-0000-0000-0000DE070000}"/>
    <cellStyle name="20% - Ênfase4 3" xfId="1971" xr:uid="{00000000-0005-0000-0000-0000DF070000}"/>
    <cellStyle name="20% - Ênfase4 3 2" xfId="1972" xr:uid="{00000000-0005-0000-0000-0000E0070000}"/>
    <cellStyle name="20% - Ênfase4 3 3" xfId="1973" xr:uid="{00000000-0005-0000-0000-0000E1070000}"/>
    <cellStyle name="20% - Ênfase4 3 4" xfId="1974" xr:uid="{00000000-0005-0000-0000-0000E2070000}"/>
    <cellStyle name="20% - Ênfase4 3 5" xfId="1975" xr:uid="{00000000-0005-0000-0000-0000E3070000}"/>
    <cellStyle name="20% - Ênfase4 3 6" xfId="17434" xr:uid="{00000000-0005-0000-0000-0000E4070000}"/>
    <cellStyle name="20% - Ênfase4 4" xfId="1976" xr:uid="{00000000-0005-0000-0000-0000E5070000}"/>
    <cellStyle name="20% - Ênfase4 5" xfId="10583" xr:uid="{00000000-0005-0000-0000-0000E6070000}"/>
    <cellStyle name="20% - Ênfase5" xfId="17146" xr:uid="{00000000-0005-0000-0000-0000E7070000}"/>
    <cellStyle name="20% - Ênfase5 2" xfId="494" xr:uid="{00000000-0005-0000-0000-0000E8070000}"/>
    <cellStyle name="20% - Ênfase5 2 10" xfId="17437" xr:uid="{00000000-0005-0000-0000-0000E9070000}"/>
    <cellStyle name="20% - Ênfase5 2 2" xfId="1978" xr:uid="{00000000-0005-0000-0000-0000EA070000}"/>
    <cellStyle name="20% - Ênfase5 2 2 2" xfId="1979" xr:uid="{00000000-0005-0000-0000-0000EB070000}"/>
    <cellStyle name="20% - Ênfase5 2 3" xfId="1980" xr:uid="{00000000-0005-0000-0000-0000EC070000}"/>
    <cellStyle name="20% - Ênfase5 2 3 2" xfId="1981" xr:uid="{00000000-0005-0000-0000-0000ED070000}"/>
    <cellStyle name="20% - Ênfase5 2 4" xfId="1982" xr:uid="{00000000-0005-0000-0000-0000EE070000}"/>
    <cellStyle name="20% - Ênfase5 2 5" xfId="1983" xr:uid="{00000000-0005-0000-0000-0000EF070000}"/>
    <cellStyle name="20% - Ênfase5 2 6" xfId="1984" xr:uid="{00000000-0005-0000-0000-0000F0070000}"/>
    <cellStyle name="20% - Ênfase5 2 7" xfId="10724" xr:uid="{00000000-0005-0000-0000-0000F1070000}"/>
    <cellStyle name="20% - Ênfase5 2 8" xfId="10586" xr:uid="{00000000-0005-0000-0000-0000F2070000}"/>
    <cellStyle name="20% - Ênfase5 2 9" xfId="1977" xr:uid="{00000000-0005-0000-0000-0000F3070000}"/>
    <cellStyle name="20% - Ênfase5 2_desc" xfId="1985" xr:uid="{00000000-0005-0000-0000-0000F4070000}"/>
    <cellStyle name="20% - Ênfase5 3" xfId="1986" xr:uid="{00000000-0005-0000-0000-0000F5070000}"/>
    <cellStyle name="20% - Ênfase5 3 2" xfId="1987" xr:uid="{00000000-0005-0000-0000-0000F6070000}"/>
    <cellStyle name="20% - Ênfase5 3 3" xfId="1988" xr:uid="{00000000-0005-0000-0000-0000F7070000}"/>
    <cellStyle name="20% - Ênfase5 3 4" xfId="1989" xr:uid="{00000000-0005-0000-0000-0000F8070000}"/>
    <cellStyle name="20% - Ênfase5 3 5" xfId="1990" xr:uid="{00000000-0005-0000-0000-0000F9070000}"/>
    <cellStyle name="20% - Ênfase5 3 6" xfId="17436" xr:uid="{00000000-0005-0000-0000-0000FA070000}"/>
    <cellStyle name="20% - Ênfase5 4" xfId="1991" xr:uid="{00000000-0005-0000-0000-0000FB070000}"/>
    <cellStyle name="20% - Ênfase5 5" xfId="10585" xr:uid="{00000000-0005-0000-0000-0000FC070000}"/>
    <cellStyle name="20% - Ênfase6" xfId="17147" xr:uid="{00000000-0005-0000-0000-0000FD070000}"/>
    <cellStyle name="20% - Ênfase6 2" xfId="498" xr:uid="{00000000-0005-0000-0000-0000FE070000}"/>
    <cellStyle name="20% - Ênfase6 2 10" xfId="17439" xr:uid="{00000000-0005-0000-0000-0000FF070000}"/>
    <cellStyle name="20% - Ênfase6 2 2" xfId="1993" xr:uid="{00000000-0005-0000-0000-000000080000}"/>
    <cellStyle name="20% - Ênfase6 2 2 2" xfId="1994" xr:uid="{00000000-0005-0000-0000-000001080000}"/>
    <cellStyle name="20% - Ênfase6 2 3" xfId="1995" xr:uid="{00000000-0005-0000-0000-000002080000}"/>
    <cellStyle name="20% - Ênfase6 2 3 2" xfId="1996" xr:uid="{00000000-0005-0000-0000-000003080000}"/>
    <cellStyle name="20% - Ênfase6 2 4" xfId="1997" xr:uid="{00000000-0005-0000-0000-000004080000}"/>
    <cellStyle name="20% - Ênfase6 2 5" xfId="1998" xr:uid="{00000000-0005-0000-0000-000005080000}"/>
    <cellStyle name="20% - Ênfase6 2 6" xfId="1999" xr:uid="{00000000-0005-0000-0000-000006080000}"/>
    <cellStyle name="20% - Ênfase6 2 7" xfId="10725" xr:uid="{00000000-0005-0000-0000-000007080000}"/>
    <cellStyle name="20% - Ênfase6 2 8" xfId="10588" xr:uid="{00000000-0005-0000-0000-000008080000}"/>
    <cellStyle name="20% - Ênfase6 2 9" xfId="1992" xr:uid="{00000000-0005-0000-0000-000009080000}"/>
    <cellStyle name="20% - Ênfase6 2_desc" xfId="2000" xr:uid="{00000000-0005-0000-0000-00000A080000}"/>
    <cellStyle name="20% - Ênfase6 3" xfId="2001" xr:uid="{00000000-0005-0000-0000-00000B080000}"/>
    <cellStyle name="20% - Ênfase6 3 2" xfId="2002" xr:uid="{00000000-0005-0000-0000-00000C080000}"/>
    <cellStyle name="20% - Ênfase6 3 3" xfId="2003" xr:uid="{00000000-0005-0000-0000-00000D080000}"/>
    <cellStyle name="20% - Ênfase6 3 4" xfId="2004" xr:uid="{00000000-0005-0000-0000-00000E080000}"/>
    <cellStyle name="20% - Ênfase6 3 5" xfId="2005" xr:uid="{00000000-0005-0000-0000-00000F080000}"/>
    <cellStyle name="20% - Ênfase6 3 6" xfId="17438" xr:uid="{00000000-0005-0000-0000-000010080000}"/>
    <cellStyle name="20% - Ênfase6 4" xfId="2006" xr:uid="{00000000-0005-0000-0000-000011080000}"/>
    <cellStyle name="20% - Ênfase6 5" xfId="10587" xr:uid="{00000000-0005-0000-0000-000012080000}"/>
    <cellStyle name="20% - Énfasis1" xfId="2007" xr:uid="{00000000-0005-0000-0000-000013080000}"/>
    <cellStyle name="20% - Énfasis2" xfId="2008" xr:uid="{00000000-0005-0000-0000-000014080000}"/>
    <cellStyle name="20% - Énfasis3" xfId="2009" xr:uid="{00000000-0005-0000-0000-000015080000}"/>
    <cellStyle name="20% - Énfasis4" xfId="2010" xr:uid="{00000000-0005-0000-0000-000016080000}"/>
    <cellStyle name="20% - Énfasis5" xfId="2011" xr:uid="{00000000-0005-0000-0000-000017080000}"/>
    <cellStyle name="20% - Énfasis6" xfId="2012" xr:uid="{00000000-0005-0000-0000-000018080000}"/>
    <cellStyle name="3 Decimals" xfId="2013" xr:uid="{00000000-0005-0000-0000-000019080000}"/>
    <cellStyle name="40% - Accent1 2" xfId="70" xr:uid="{00000000-0005-0000-0000-00001A080000}"/>
    <cellStyle name="40% - Accent1 2 2" xfId="2014" xr:uid="{00000000-0005-0000-0000-00001B080000}"/>
    <cellStyle name="40% - Accent1 3" xfId="2015" xr:uid="{00000000-0005-0000-0000-00001C080000}"/>
    <cellStyle name="40% - Accent1 4" xfId="352" xr:uid="{00000000-0005-0000-0000-00001D080000}"/>
    <cellStyle name="40% - Accent2 2" xfId="71" xr:uid="{00000000-0005-0000-0000-00001E080000}"/>
    <cellStyle name="40% - Accent2 2 2" xfId="2016" xr:uid="{00000000-0005-0000-0000-00001F080000}"/>
    <cellStyle name="40% - Accent2 3" xfId="2017" xr:uid="{00000000-0005-0000-0000-000020080000}"/>
    <cellStyle name="40% - Accent2 4" xfId="360" xr:uid="{00000000-0005-0000-0000-000021080000}"/>
    <cellStyle name="40% - Accent3 2" xfId="72" xr:uid="{00000000-0005-0000-0000-000022080000}"/>
    <cellStyle name="40% - Accent3 2 2" xfId="2018" xr:uid="{00000000-0005-0000-0000-000023080000}"/>
    <cellStyle name="40% - Accent3 3" xfId="2019" xr:uid="{00000000-0005-0000-0000-000024080000}"/>
    <cellStyle name="40% - Accent3 4" xfId="353" xr:uid="{00000000-0005-0000-0000-000025080000}"/>
    <cellStyle name="40% - Accent4 2" xfId="73" xr:uid="{00000000-0005-0000-0000-000026080000}"/>
    <cellStyle name="40% - Accent4 2 2" xfId="2020" xr:uid="{00000000-0005-0000-0000-000027080000}"/>
    <cellStyle name="40% - Accent4 3" xfId="2021" xr:uid="{00000000-0005-0000-0000-000028080000}"/>
    <cellStyle name="40% - Accent4 4" xfId="359" xr:uid="{00000000-0005-0000-0000-000029080000}"/>
    <cellStyle name="40% - Accent5 2" xfId="74" xr:uid="{00000000-0005-0000-0000-00002A080000}"/>
    <cellStyle name="40% - Accent5 2 2" xfId="2022" xr:uid="{00000000-0005-0000-0000-00002B080000}"/>
    <cellStyle name="40% - Accent5 3" xfId="2023" xr:uid="{00000000-0005-0000-0000-00002C080000}"/>
    <cellStyle name="40% - Accent5 4" xfId="355" xr:uid="{00000000-0005-0000-0000-00002D080000}"/>
    <cellStyle name="40% - Accent6 2" xfId="75" xr:uid="{00000000-0005-0000-0000-00002E080000}"/>
    <cellStyle name="40% - Accent6 2 2" xfId="2024" xr:uid="{00000000-0005-0000-0000-00002F080000}"/>
    <cellStyle name="40% - Accent6 3" xfId="2025" xr:uid="{00000000-0005-0000-0000-000030080000}"/>
    <cellStyle name="40% - Accent6 4" xfId="358" xr:uid="{00000000-0005-0000-0000-000031080000}"/>
    <cellStyle name="40% - Cor1" xfId="2026" xr:uid="{00000000-0005-0000-0000-000032080000}"/>
    <cellStyle name="40% - Cor2" xfId="2027" xr:uid="{00000000-0005-0000-0000-000033080000}"/>
    <cellStyle name="40% - Cor3" xfId="2028" xr:uid="{00000000-0005-0000-0000-000034080000}"/>
    <cellStyle name="40% - Cor4" xfId="2029" xr:uid="{00000000-0005-0000-0000-000035080000}"/>
    <cellStyle name="40% - Cor5" xfId="2030" xr:uid="{00000000-0005-0000-0000-000036080000}"/>
    <cellStyle name="40% - Cor6" xfId="2031" xr:uid="{00000000-0005-0000-0000-000037080000}"/>
    <cellStyle name="40% - Ênfase1" xfId="17148" xr:uid="{00000000-0005-0000-0000-000038080000}"/>
    <cellStyle name="40% - Ênfase1 2" xfId="479" xr:uid="{00000000-0005-0000-0000-000039080000}"/>
    <cellStyle name="40% - Ênfase1 2 10" xfId="17441" xr:uid="{00000000-0005-0000-0000-00003A080000}"/>
    <cellStyle name="40% - Ênfase1 2 2" xfId="2033" xr:uid="{00000000-0005-0000-0000-00003B080000}"/>
    <cellStyle name="40% - Ênfase1 2 2 2" xfId="2034" xr:uid="{00000000-0005-0000-0000-00003C080000}"/>
    <cellStyle name="40% - Ênfase1 2 3" xfId="2035" xr:uid="{00000000-0005-0000-0000-00003D080000}"/>
    <cellStyle name="40% - Ênfase1 2 3 2" xfId="2036" xr:uid="{00000000-0005-0000-0000-00003E080000}"/>
    <cellStyle name="40% - Ênfase1 2 4" xfId="2037" xr:uid="{00000000-0005-0000-0000-00003F080000}"/>
    <cellStyle name="40% - Ênfase1 2 5" xfId="2038" xr:uid="{00000000-0005-0000-0000-000040080000}"/>
    <cellStyle name="40% - Ênfase1 2 6" xfId="2039" xr:uid="{00000000-0005-0000-0000-000041080000}"/>
    <cellStyle name="40% - Ênfase1 2 7" xfId="10726" xr:uid="{00000000-0005-0000-0000-000042080000}"/>
    <cellStyle name="40% - Ênfase1 2 8" xfId="10590" xr:uid="{00000000-0005-0000-0000-000043080000}"/>
    <cellStyle name="40% - Ênfase1 2 9" xfId="2032" xr:uid="{00000000-0005-0000-0000-000044080000}"/>
    <cellStyle name="40% - Ênfase1 2_desc" xfId="2040" xr:uid="{00000000-0005-0000-0000-000045080000}"/>
    <cellStyle name="40% - Ênfase1 3" xfId="2041" xr:uid="{00000000-0005-0000-0000-000046080000}"/>
    <cellStyle name="40% - Ênfase1 3 2" xfId="2042" xr:uid="{00000000-0005-0000-0000-000047080000}"/>
    <cellStyle name="40% - Ênfase1 3 3" xfId="2043" xr:uid="{00000000-0005-0000-0000-000048080000}"/>
    <cellStyle name="40% - Ênfase1 3 4" xfId="2044" xr:uid="{00000000-0005-0000-0000-000049080000}"/>
    <cellStyle name="40% - Ênfase1 3 5" xfId="2045" xr:uid="{00000000-0005-0000-0000-00004A080000}"/>
    <cellStyle name="40% - Ênfase1 3 6" xfId="17440" xr:uid="{00000000-0005-0000-0000-00004B080000}"/>
    <cellStyle name="40% - Ênfase1 4" xfId="2046" xr:uid="{00000000-0005-0000-0000-00004C080000}"/>
    <cellStyle name="40% - Ênfase1 5" xfId="10589" xr:uid="{00000000-0005-0000-0000-00004D080000}"/>
    <cellStyle name="40% - Ênfase2" xfId="17149" xr:uid="{00000000-0005-0000-0000-00004E080000}"/>
    <cellStyle name="40% - Ênfase2 2" xfId="483" xr:uid="{00000000-0005-0000-0000-00004F080000}"/>
    <cellStyle name="40% - Ênfase2 2 10" xfId="17443" xr:uid="{00000000-0005-0000-0000-000050080000}"/>
    <cellStyle name="40% - Ênfase2 2 2" xfId="2048" xr:uid="{00000000-0005-0000-0000-000051080000}"/>
    <cellStyle name="40% - Ênfase2 2 2 2" xfId="2049" xr:uid="{00000000-0005-0000-0000-000052080000}"/>
    <cellStyle name="40% - Ênfase2 2 3" xfId="2050" xr:uid="{00000000-0005-0000-0000-000053080000}"/>
    <cellStyle name="40% - Ênfase2 2 3 2" xfId="2051" xr:uid="{00000000-0005-0000-0000-000054080000}"/>
    <cellStyle name="40% - Ênfase2 2 4" xfId="2052" xr:uid="{00000000-0005-0000-0000-000055080000}"/>
    <cellStyle name="40% - Ênfase2 2 5" xfId="2053" xr:uid="{00000000-0005-0000-0000-000056080000}"/>
    <cellStyle name="40% - Ênfase2 2 6" xfId="2054" xr:uid="{00000000-0005-0000-0000-000057080000}"/>
    <cellStyle name="40% - Ênfase2 2 7" xfId="10727" xr:uid="{00000000-0005-0000-0000-000058080000}"/>
    <cellStyle name="40% - Ênfase2 2 8" xfId="10592" xr:uid="{00000000-0005-0000-0000-000059080000}"/>
    <cellStyle name="40% - Ênfase2 2 9" xfId="2047" xr:uid="{00000000-0005-0000-0000-00005A080000}"/>
    <cellStyle name="40% - Ênfase2 2_desc" xfId="2055" xr:uid="{00000000-0005-0000-0000-00005B080000}"/>
    <cellStyle name="40% - Ênfase2 3" xfId="2056" xr:uid="{00000000-0005-0000-0000-00005C080000}"/>
    <cellStyle name="40% - Ênfase2 3 2" xfId="2057" xr:uid="{00000000-0005-0000-0000-00005D080000}"/>
    <cellStyle name="40% - Ênfase2 3 3" xfId="2058" xr:uid="{00000000-0005-0000-0000-00005E080000}"/>
    <cellStyle name="40% - Ênfase2 3 4" xfId="2059" xr:uid="{00000000-0005-0000-0000-00005F080000}"/>
    <cellStyle name="40% - Ênfase2 3 5" xfId="2060" xr:uid="{00000000-0005-0000-0000-000060080000}"/>
    <cellStyle name="40% - Ênfase2 3 6" xfId="17442" xr:uid="{00000000-0005-0000-0000-000061080000}"/>
    <cellStyle name="40% - Ênfase2 4" xfId="2061" xr:uid="{00000000-0005-0000-0000-000062080000}"/>
    <cellStyle name="40% - Ênfase2 5" xfId="10591" xr:uid="{00000000-0005-0000-0000-000063080000}"/>
    <cellStyle name="40% - Ênfase3" xfId="17150" xr:uid="{00000000-0005-0000-0000-000064080000}"/>
    <cellStyle name="40% - Ênfase3 2" xfId="487" xr:uid="{00000000-0005-0000-0000-000065080000}"/>
    <cellStyle name="40% - Ênfase3 2 10" xfId="17445" xr:uid="{00000000-0005-0000-0000-000066080000}"/>
    <cellStyle name="40% - Ênfase3 2 2" xfId="2063" xr:uid="{00000000-0005-0000-0000-000067080000}"/>
    <cellStyle name="40% - Ênfase3 2 2 2" xfId="2064" xr:uid="{00000000-0005-0000-0000-000068080000}"/>
    <cellStyle name="40% - Ênfase3 2 3" xfId="2065" xr:uid="{00000000-0005-0000-0000-000069080000}"/>
    <cellStyle name="40% - Ênfase3 2 3 2" xfId="2066" xr:uid="{00000000-0005-0000-0000-00006A080000}"/>
    <cellStyle name="40% - Ênfase3 2 4" xfId="2067" xr:uid="{00000000-0005-0000-0000-00006B080000}"/>
    <cellStyle name="40% - Ênfase3 2 5" xfId="2068" xr:uid="{00000000-0005-0000-0000-00006C080000}"/>
    <cellStyle name="40% - Ênfase3 2 6" xfId="2069" xr:uid="{00000000-0005-0000-0000-00006D080000}"/>
    <cellStyle name="40% - Ênfase3 2 7" xfId="10728" xr:uid="{00000000-0005-0000-0000-00006E080000}"/>
    <cellStyle name="40% - Ênfase3 2 8" xfId="10594" xr:uid="{00000000-0005-0000-0000-00006F080000}"/>
    <cellStyle name="40% - Ênfase3 2 9" xfId="2062" xr:uid="{00000000-0005-0000-0000-000070080000}"/>
    <cellStyle name="40% - Ênfase3 2_desc" xfId="2070" xr:uid="{00000000-0005-0000-0000-000071080000}"/>
    <cellStyle name="40% - Ênfase3 3" xfId="2071" xr:uid="{00000000-0005-0000-0000-000072080000}"/>
    <cellStyle name="40% - Ênfase3 3 2" xfId="2072" xr:uid="{00000000-0005-0000-0000-000073080000}"/>
    <cellStyle name="40% - Ênfase3 3 3" xfId="2073" xr:uid="{00000000-0005-0000-0000-000074080000}"/>
    <cellStyle name="40% - Ênfase3 3 4" xfId="2074" xr:uid="{00000000-0005-0000-0000-000075080000}"/>
    <cellStyle name="40% - Ênfase3 3 5" xfId="2075" xr:uid="{00000000-0005-0000-0000-000076080000}"/>
    <cellStyle name="40% - Ênfase3 3 6" xfId="17444" xr:uid="{00000000-0005-0000-0000-000077080000}"/>
    <cellStyle name="40% - Ênfase3 4" xfId="2076" xr:uid="{00000000-0005-0000-0000-000078080000}"/>
    <cellStyle name="40% - Ênfase3 5" xfId="10593" xr:uid="{00000000-0005-0000-0000-000079080000}"/>
    <cellStyle name="40% - Ênfase4" xfId="17151" xr:uid="{00000000-0005-0000-0000-00007A080000}"/>
    <cellStyle name="40% - Ênfase4 2" xfId="491" xr:uid="{00000000-0005-0000-0000-00007B080000}"/>
    <cellStyle name="40% - Ênfase4 2 10" xfId="17447" xr:uid="{00000000-0005-0000-0000-00007C080000}"/>
    <cellStyle name="40% - Ênfase4 2 2" xfId="2078" xr:uid="{00000000-0005-0000-0000-00007D080000}"/>
    <cellStyle name="40% - Ênfase4 2 2 2" xfId="2079" xr:uid="{00000000-0005-0000-0000-00007E080000}"/>
    <cellStyle name="40% - Ênfase4 2 3" xfId="2080" xr:uid="{00000000-0005-0000-0000-00007F080000}"/>
    <cellStyle name="40% - Ênfase4 2 3 2" xfId="2081" xr:uid="{00000000-0005-0000-0000-000080080000}"/>
    <cellStyle name="40% - Ênfase4 2 4" xfId="2082" xr:uid="{00000000-0005-0000-0000-000081080000}"/>
    <cellStyle name="40% - Ênfase4 2 5" xfId="2083" xr:uid="{00000000-0005-0000-0000-000082080000}"/>
    <cellStyle name="40% - Ênfase4 2 6" xfId="2084" xr:uid="{00000000-0005-0000-0000-000083080000}"/>
    <cellStyle name="40% - Ênfase4 2 7" xfId="10729" xr:uid="{00000000-0005-0000-0000-000084080000}"/>
    <cellStyle name="40% - Ênfase4 2 8" xfId="10596" xr:uid="{00000000-0005-0000-0000-000085080000}"/>
    <cellStyle name="40% - Ênfase4 2 9" xfId="2077" xr:uid="{00000000-0005-0000-0000-000086080000}"/>
    <cellStyle name="40% - Ênfase4 2_desc" xfId="2085" xr:uid="{00000000-0005-0000-0000-000087080000}"/>
    <cellStyle name="40% - Ênfase4 3" xfId="2086" xr:uid="{00000000-0005-0000-0000-000088080000}"/>
    <cellStyle name="40% - Ênfase4 3 2" xfId="2087" xr:uid="{00000000-0005-0000-0000-000089080000}"/>
    <cellStyle name="40% - Ênfase4 3 3" xfId="2088" xr:uid="{00000000-0005-0000-0000-00008A080000}"/>
    <cellStyle name="40% - Ênfase4 3 4" xfId="2089" xr:uid="{00000000-0005-0000-0000-00008B080000}"/>
    <cellStyle name="40% - Ênfase4 3 5" xfId="2090" xr:uid="{00000000-0005-0000-0000-00008C080000}"/>
    <cellStyle name="40% - Ênfase4 3 6" xfId="17446" xr:uid="{00000000-0005-0000-0000-00008D080000}"/>
    <cellStyle name="40% - Ênfase4 4" xfId="2091" xr:uid="{00000000-0005-0000-0000-00008E080000}"/>
    <cellStyle name="40% - Ênfase4 5" xfId="10595" xr:uid="{00000000-0005-0000-0000-00008F080000}"/>
    <cellStyle name="40% - Ênfase5" xfId="17152" xr:uid="{00000000-0005-0000-0000-000090080000}"/>
    <cellStyle name="40% - Ênfase5 2" xfId="495" xr:uid="{00000000-0005-0000-0000-000091080000}"/>
    <cellStyle name="40% - Ênfase5 2 10" xfId="17449" xr:uid="{00000000-0005-0000-0000-000092080000}"/>
    <cellStyle name="40% - Ênfase5 2 2" xfId="2093" xr:uid="{00000000-0005-0000-0000-000093080000}"/>
    <cellStyle name="40% - Ênfase5 2 2 2" xfId="2094" xr:uid="{00000000-0005-0000-0000-000094080000}"/>
    <cellStyle name="40% - Ênfase5 2 3" xfId="2095" xr:uid="{00000000-0005-0000-0000-000095080000}"/>
    <cellStyle name="40% - Ênfase5 2 3 2" xfId="2096" xr:uid="{00000000-0005-0000-0000-000096080000}"/>
    <cellStyle name="40% - Ênfase5 2 4" xfId="2097" xr:uid="{00000000-0005-0000-0000-000097080000}"/>
    <cellStyle name="40% - Ênfase5 2 5" xfId="2098" xr:uid="{00000000-0005-0000-0000-000098080000}"/>
    <cellStyle name="40% - Ênfase5 2 6" xfId="2099" xr:uid="{00000000-0005-0000-0000-000099080000}"/>
    <cellStyle name="40% - Ênfase5 2 7" xfId="10730" xr:uid="{00000000-0005-0000-0000-00009A080000}"/>
    <cellStyle name="40% - Ênfase5 2 8" xfId="10598" xr:uid="{00000000-0005-0000-0000-00009B080000}"/>
    <cellStyle name="40% - Ênfase5 2 9" xfId="2092" xr:uid="{00000000-0005-0000-0000-00009C080000}"/>
    <cellStyle name="40% - Ênfase5 2_desc" xfId="2100" xr:uid="{00000000-0005-0000-0000-00009D080000}"/>
    <cellStyle name="40% - Ênfase5 3" xfId="2101" xr:uid="{00000000-0005-0000-0000-00009E080000}"/>
    <cellStyle name="40% - Ênfase5 3 2" xfId="2102" xr:uid="{00000000-0005-0000-0000-00009F080000}"/>
    <cellStyle name="40% - Ênfase5 3 3" xfId="2103" xr:uid="{00000000-0005-0000-0000-0000A0080000}"/>
    <cellStyle name="40% - Ênfase5 3 4" xfId="2104" xr:uid="{00000000-0005-0000-0000-0000A1080000}"/>
    <cellStyle name="40% - Ênfase5 3 5" xfId="2105" xr:uid="{00000000-0005-0000-0000-0000A2080000}"/>
    <cellStyle name="40% - Ênfase5 3 6" xfId="17448" xr:uid="{00000000-0005-0000-0000-0000A3080000}"/>
    <cellStyle name="40% - Ênfase5 4" xfId="2106" xr:uid="{00000000-0005-0000-0000-0000A4080000}"/>
    <cellStyle name="40% - Ênfase5 5" xfId="10597" xr:uid="{00000000-0005-0000-0000-0000A5080000}"/>
    <cellStyle name="40% - Ênfase6" xfId="17153" xr:uid="{00000000-0005-0000-0000-0000A6080000}"/>
    <cellStyle name="40% - Ênfase6 2" xfId="499" xr:uid="{00000000-0005-0000-0000-0000A7080000}"/>
    <cellStyle name="40% - Ênfase6 2 10" xfId="17451" xr:uid="{00000000-0005-0000-0000-0000A8080000}"/>
    <cellStyle name="40% - Ênfase6 2 2" xfId="2108" xr:uid="{00000000-0005-0000-0000-0000A9080000}"/>
    <cellStyle name="40% - Ênfase6 2 2 2" xfId="2109" xr:uid="{00000000-0005-0000-0000-0000AA080000}"/>
    <cellStyle name="40% - Ênfase6 2 3" xfId="2110" xr:uid="{00000000-0005-0000-0000-0000AB080000}"/>
    <cellStyle name="40% - Ênfase6 2 3 2" xfId="2111" xr:uid="{00000000-0005-0000-0000-0000AC080000}"/>
    <cellStyle name="40% - Ênfase6 2 4" xfId="2112" xr:uid="{00000000-0005-0000-0000-0000AD080000}"/>
    <cellStyle name="40% - Ênfase6 2 5" xfId="2113" xr:uid="{00000000-0005-0000-0000-0000AE080000}"/>
    <cellStyle name="40% - Ênfase6 2 6" xfId="2114" xr:uid="{00000000-0005-0000-0000-0000AF080000}"/>
    <cellStyle name="40% - Ênfase6 2 7" xfId="10731" xr:uid="{00000000-0005-0000-0000-0000B0080000}"/>
    <cellStyle name="40% - Ênfase6 2 8" xfId="10600" xr:uid="{00000000-0005-0000-0000-0000B1080000}"/>
    <cellStyle name="40% - Ênfase6 2 9" xfId="2107" xr:uid="{00000000-0005-0000-0000-0000B2080000}"/>
    <cellStyle name="40% - Ênfase6 2_desc" xfId="2115" xr:uid="{00000000-0005-0000-0000-0000B3080000}"/>
    <cellStyle name="40% - Ênfase6 3" xfId="2116" xr:uid="{00000000-0005-0000-0000-0000B4080000}"/>
    <cellStyle name="40% - Ênfase6 3 2" xfId="2117" xr:uid="{00000000-0005-0000-0000-0000B5080000}"/>
    <cellStyle name="40% - Ênfase6 3 3" xfId="2118" xr:uid="{00000000-0005-0000-0000-0000B6080000}"/>
    <cellStyle name="40% - Ênfase6 3 4" xfId="2119" xr:uid="{00000000-0005-0000-0000-0000B7080000}"/>
    <cellStyle name="40% - Ênfase6 3 5" xfId="2120" xr:uid="{00000000-0005-0000-0000-0000B8080000}"/>
    <cellStyle name="40% - Ênfase6 3 6" xfId="17450" xr:uid="{00000000-0005-0000-0000-0000B9080000}"/>
    <cellStyle name="40% - Ênfase6 4" xfId="2121" xr:uid="{00000000-0005-0000-0000-0000BA080000}"/>
    <cellStyle name="40% - Ênfase6 5" xfId="10599" xr:uid="{00000000-0005-0000-0000-0000BB080000}"/>
    <cellStyle name="40% - Énfasis1" xfId="2122" xr:uid="{00000000-0005-0000-0000-0000BC080000}"/>
    <cellStyle name="40% - Énfasis2" xfId="2123" xr:uid="{00000000-0005-0000-0000-0000BD080000}"/>
    <cellStyle name="40% - Énfasis3" xfId="2124" xr:uid="{00000000-0005-0000-0000-0000BE080000}"/>
    <cellStyle name="40% - Énfasis4" xfId="2125" xr:uid="{00000000-0005-0000-0000-0000BF080000}"/>
    <cellStyle name="40% - Énfasis5" xfId="2126" xr:uid="{00000000-0005-0000-0000-0000C0080000}"/>
    <cellStyle name="40% - Énfasis6" xfId="2127" xr:uid="{00000000-0005-0000-0000-0000C1080000}"/>
    <cellStyle name="60% - Accent1 2" xfId="275" xr:uid="{00000000-0005-0000-0000-0000C2080000}"/>
    <cellStyle name="60% - Accent1 2 2" xfId="341" xr:uid="{00000000-0005-0000-0000-0000C3080000}"/>
    <cellStyle name="60% - Accent1 2 3" xfId="17375" xr:uid="{00000000-0005-0000-0000-0000C4080000}"/>
    <cellStyle name="60% - Accent2 2" xfId="276" xr:uid="{00000000-0005-0000-0000-0000C5080000}"/>
    <cellStyle name="60% - Accent2 2 2" xfId="342" xr:uid="{00000000-0005-0000-0000-0000C6080000}"/>
    <cellStyle name="60% - Accent2 2 3" xfId="17376" xr:uid="{00000000-0005-0000-0000-0000C7080000}"/>
    <cellStyle name="60% - Accent3 2" xfId="277" xr:uid="{00000000-0005-0000-0000-0000C8080000}"/>
    <cellStyle name="60% - Accent3 2 2" xfId="343" xr:uid="{00000000-0005-0000-0000-0000C9080000}"/>
    <cellStyle name="60% - Accent3 2 3" xfId="17377" xr:uid="{00000000-0005-0000-0000-0000CA080000}"/>
    <cellStyle name="60% - Accent4 2" xfId="278" xr:uid="{00000000-0005-0000-0000-0000CB080000}"/>
    <cellStyle name="60% - Accent4 2 2" xfId="344" xr:uid="{00000000-0005-0000-0000-0000CC080000}"/>
    <cellStyle name="60% - Accent4 2 3" xfId="17378" xr:uid="{00000000-0005-0000-0000-0000CD080000}"/>
    <cellStyle name="60% - Accent5 2" xfId="279" xr:uid="{00000000-0005-0000-0000-0000CE080000}"/>
    <cellStyle name="60% - Accent5 2 2" xfId="345" xr:uid="{00000000-0005-0000-0000-0000CF080000}"/>
    <cellStyle name="60% - Accent5 2 3" xfId="17379" xr:uid="{00000000-0005-0000-0000-0000D0080000}"/>
    <cellStyle name="60% - Accent6 2" xfId="280" xr:uid="{00000000-0005-0000-0000-0000D1080000}"/>
    <cellStyle name="60% - Accent6 2 2" xfId="346" xr:uid="{00000000-0005-0000-0000-0000D2080000}"/>
    <cellStyle name="60% - Accent6 2 3" xfId="17380" xr:uid="{00000000-0005-0000-0000-0000D3080000}"/>
    <cellStyle name="60% - Cor1" xfId="2128" xr:uid="{00000000-0005-0000-0000-0000D4080000}"/>
    <cellStyle name="60% - Cor2" xfId="2129" xr:uid="{00000000-0005-0000-0000-0000D5080000}"/>
    <cellStyle name="60% - Cor3" xfId="2130" xr:uid="{00000000-0005-0000-0000-0000D6080000}"/>
    <cellStyle name="60% - Cor4" xfId="2131" xr:uid="{00000000-0005-0000-0000-0000D7080000}"/>
    <cellStyle name="60% - Cor5" xfId="2132" xr:uid="{00000000-0005-0000-0000-0000D8080000}"/>
    <cellStyle name="60% - Cor6" xfId="2133" xr:uid="{00000000-0005-0000-0000-0000D9080000}"/>
    <cellStyle name="60% - Ênfase1" xfId="76" xr:uid="{00000000-0005-0000-0000-0000DA080000}"/>
    <cellStyle name="60% - Ênfase1 2" xfId="480" xr:uid="{00000000-0005-0000-0000-0000DB080000}"/>
    <cellStyle name="60% - Ênfase1 2 2" xfId="2135" xr:uid="{00000000-0005-0000-0000-0000DC080000}"/>
    <cellStyle name="60% - Ênfase1 2 3" xfId="2136" xr:uid="{00000000-0005-0000-0000-0000DD080000}"/>
    <cellStyle name="60% - Ênfase1 2 4" xfId="2137" xr:uid="{00000000-0005-0000-0000-0000DE080000}"/>
    <cellStyle name="60% - Ênfase1 2 5" xfId="2138" xr:uid="{00000000-0005-0000-0000-0000DF080000}"/>
    <cellStyle name="60% - Ênfase1 2 6" xfId="2134" xr:uid="{00000000-0005-0000-0000-0000E0080000}"/>
    <cellStyle name="60% - Ênfase1 2 7" xfId="17453" xr:uid="{00000000-0005-0000-0000-0000E1080000}"/>
    <cellStyle name="60% - Ênfase1 2_desc" xfId="2139" xr:uid="{00000000-0005-0000-0000-0000E2080000}"/>
    <cellStyle name="60% - Ênfase1 3" xfId="501" xr:uid="{00000000-0005-0000-0000-0000E3080000}"/>
    <cellStyle name="60% - Ênfase1 3 2" xfId="2141" xr:uid="{00000000-0005-0000-0000-0000E4080000}"/>
    <cellStyle name="60% - Ênfase1 3 3" xfId="2142" xr:uid="{00000000-0005-0000-0000-0000E5080000}"/>
    <cellStyle name="60% - Ênfase1 3 4" xfId="2143" xr:uid="{00000000-0005-0000-0000-0000E6080000}"/>
    <cellStyle name="60% - Ênfase1 3 5" xfId="2144" xr:uid="{00000000-0005-0000-0000-0000E7080000}"/>
    <cellStyle name="60% - Ênfase1 3 6" xfId="2140" xr:uid="{00000000-0005-0000-0000-0000E8080000}"/>
    <cellStyle name="60% - Ênfase1 3 7" xfId="17452" xr:uid="{00000000-0005-0000-0000-0000E9080000}"/>
    <cellStyle name="60% - Ênfase1 4" xfId="10601" xr:uid="{00000000-0005-0000-0000-0000EA080000}"/>
    <cellStyle name="60% - Ênfase2" xfId="77" xr:uid="{00000000-0005-0000-0000-0000EB080000}"/>
    <cellStyle name="60% - Ênfase2 2" xfId="484" xr:uid="{00000000-0005-0000-0000-0000EC080000}"/>
    <cellStyle name="60% - Ênfase2 2 2" xfId="2146" xr:uid="{00000000-0005-0000-0000-0000ED080000}"/>
    <cellStyle name="60% - Ênfase2 2 3" xfId="2147" xr:uid="{00000000-0005-0000-0000-0000EE080000}"/>
    <cellStyle name="60% - Ênfase2 2 4" xfId="2148" xr:uid="{00000000-0005-0000-0000-0000EF080000}"/>
    <cellStyle name="60% - Ênfase2 2 5" xfId="2149" xr:uid="{00000000-0005-0000-0000-0000F0080000}"/>
    <cellStyle name="60% - Ênfase2 2 6" xfId="2145" xr:uid="{00000000-0005-0000-0000-0000F1080000}"/>
    <cellStyle name="60% - Ênfase2 2 7" xfId="17455" xr:uid="{00000000-0005-0000-0000-0000F2080000}"/>
    <cellStyle name="60% - Ênfase2 2_desc" xfId="2150" xr:uid="{00000000-0005-0000-0000-0000F3080000}"/>
    <cellStyle name="60% - Ênfase2 3" xfId="502" xr:uid="{00000000-0005-0000-0000-0000F4080000}"/>
    <cellStyle name="60% - Ênfase2 3 2" xfId="2152" xr:uid="{00000000-0005-0000-0000-0000F5080000}"/>
    <cellStyle name="60% - Ênfase2 3 3" xfId="2153" xr:uid="{00000000-0005-0000-0000-0000F6080000}"/>
    <cellStyle name="60% - Ênfase2 3 4" xfId="2154" xr:uid="{00000000-0005-0000-0000-0000F7080000}"/>
    <cellStyle name="60% - Ênfase2 3 5" xfId="2155" xr:uid="{00000000-0005-0000-0000-0000F8080000}"/>
    <cellStyle name="60% - Ênfase2 3 6" xfId="2151" xr:uid="{00000000-0005-0000-0000-0000F9080000}"/>
    <cellStyle name="60% - Ênfase2 3 7" xfId="17454" xr:uid="{00000000-0005-0000-0000-0000FA080000}"/>
    <cellStyle name="60% - Ênfase2 4" xfId="10602" xr:uid="{00000000-0005-0000-0000-0000FB080000}"/>
    <cellStyle name="60% - Ênfase3" xfId="78" xr:uid="{00000000-0005-0000-0000-0000FC080000}"/>
    <cellStyle name="60% - Ênfase3 2" xfId="488" xr:uid="{00000000-0005-0000-0000-0000FD080000}"/>
    <cellStyle name="60% - Ênfase3 2 2" xfId="2157" xr:uid="{00000000-0005-0000-0000-0000FE080000}"/>
    <cellStyle name="60% - Ênfase3 2 3" xfId="2158" xr:uid="{00000000-0005-0000-0000-0000FF080000}"/>
    <cellStyle name="60% - Ênfase3 2 4" xfId="2159" xr:uid="{00000000-0005-0000-0000-000000090000}"/>
    <cellStyle name="60% - Ênfase3 2 5" xfId="2160" xr:uid="{00000000-0005-0000-0000-000001090000}"/>
    <cellStyle name="60% - Ênfase3 2 6" xfId="2156" xr:uid="{00000000-0005-0000-0000-000002090000}"/>
    <cellStyle name="60% - Ênfase3 2 7" xfId="17457" xr:uid="{00000000-0005-0000-0000-000003090000}"/>
    <cellStyle name="60% - Ênfase3 2_desc" xfId="2161" xr:uid="{00000000-0005-0000-0000-000004090000}"/>
    <cellStyle name="60% - Ênfase3 3" xfId="503" xr:uid="{00000000-0005-0000-0000-000005090000}"/>
    <cellStyle name="60% - Ênfase3 3 2" xfId="2163" xr:uid="{00000000-0005-0000-0000-000006090000}"/>
    <cellStyle name="60% - Ênfase3 3 3" xfId="2164" xr:uid="{00000000-0005-0000-0000-000007090000}"/>
    <cellStyle name="60% - Ênfase3 3 4" xfId="2165" xr:uid="{00000000-0005-0000-0000-000008090000}"/>
    <cellStyle name="60% - Ênfase3 3 5" xfId="2166" xr:uid="{00000000-0005-0000-0000-000009090000}"/>
    <cellStyle name="60% - Ênfase3 3 6" xfId="2162" xr:uid="{00000000-0005-0000-0000-00000A090000}"/>
    <cellStyle name="60% - Ênfase3 3 7" xfId="17456" xr:uid="{00000000-0005-0000-0000-00000B090000}"/>
    <cellStyle name="60% - Ênfase3 4" xfId="10603" xr:uid="{00000000-0005-0000-0000-00000C090000}"/>
    <cellStyle name="60% - Ênfase4" xfId="79" xr:uid="{00000000-0005-0000-0000-00000D090000}"/>
    <cellStyle name="60% - Ênfase4 2" xfId="492" xr:uid="{00000000-0005-0000-0000-00000E090000}"/>
    <cellStyle name="60% - Ênfase4 2 2" xfId="2168" xr:uid="{00000000-0005-0000-0000-00000F090000}"/>
    <cellStyle name="60% - Ênfase4 2 3" xfId="2169" xr:uid="{00000000-0005-0000-0000-000010090000}"/>
    <cellStyle name="60% - Ênfase4 2 4" xfId="2170" xr:uid="{00000000-0005-0000-0000-000011090000}"/>
    <cellStyle name="60% - Ênfase4 2 5" xfId="2171" xr:uid="{00000000-0005-0000-0000-000012090000}"/>
    <cellStyle name="60% - Ênfase4 2 6" xfId="2167" xr:uid="{00000000-0005-0000-0000-000013090000}"/>
    <cellStyle name="60% - Ênfase4 2 7" xfId="17459" xr:uid="{00000000-0005-0000-0000-000014090000}"/>
    <cellStyle name="60% - Ênfase4 2_desc" xfId="2172" xr:uid="{00000000-0005-0000-0000-000015090000}"/>
    <cellStyle name="60% - Ênfase4 3" xfId="504" xr:uid="{00000000-0005-0000-0000-000016090000}"/>
    <cellStyle name="60% - Ênfase4 3 2" xfId="2174" xr:uid="{00000000-0005-0000-0000-000017090000}"/>
    <cellStyle name="60% - Ênfase4 3 3" xfId="2175" xr:uid="{00000000-0005-0000-0000-000018090000}"/>
    <cellStyle name="60% - Ênfase4 3 4" xfId="2176" xr:uid="{00000000-0005-0000-0000-000019090000}"/>
    <cellStyle name="60% - Ênfase4 3 5" xfId="2177" xr:uid="{00000000-0005-0000-0000-00001A090000}"/>
    <cellStyle name="60% - Ênfase4 3 6" xfId="2173" xr:uid="{00000000-0005-0000-0000-00001B090000}"/>
    <cellStyle name="60% - Ênfase4 3 7" xfId="17458" xr:uid="{00000000-0005-0000-0000-00001C090000}"/>
    <cellStyle name="60% - Ênfase4 4" xfId="10604" xr:uid="{00000000-0005-0000-0000-00001D090000}"/>
    <cellStyle name="60% - Ênfase5" xfId="80" xr:uid="{00000000-0005-0000-0000-00001E090000}"/>
    <cellStyle name="60% - Ênfase5 2" xfId="496" xr:uid="{00000000-0005-0000-0000-00001F090000}"/>
    <cellStyle name="60% - Ênfase5 2 2" xfId="2179" xr:uid="{00000000-0005-0000-0000-000020090000}"/>
    <cellStyle name="60% - Ênfase5 2 3" xfId="2180" xr:uid="{00000000-0005-0000-0000-000021090000}"/>
    <cellStyle name="60% - Ênfase5 2 4" xfId="2181" xr:uid="{00000000-0005-0000-0000-000022090000}"/>
    <cellStyle name="60% - Ênfase5 2 5" xfId="2182" xr:uid="{00000000-0005-0000-0000-000023090000}"/>
    <cellStyle name="60% - Ênfase5 2 6" xfId="2178" xr:uid="{00000000-0005-0000-0000-000024090000}"/>
    <cellStyle name="60% - Ênfase5 2 7" xfId="17461" xr:uid="{00000000-0005-0000-0000-000025090000}"/>
    <cellStyle name="60% - Ênfase5 2_desc" xfId="2183" xr:uid="{00000000-0005-0000-0000-000026090000}"/>
    <cellStyle name="60% - Ênfase5 3" xfId="505" xr:uid="{00000000-0005-0000-0000-000027090000}"/>
    <cellStyle name="60% - Ênfase5 3 2" xfId="2185" xr:uid="{00000000-0005-0000-0000-000028090000}"/>
    <cellStyle name="60% - Ênfase5 3 3" xfId="2186" xr:uid="{00000000-0005-0000-0000-000029090000}"/>
    <cellStyle name="60% - Ênfase5 3 4" xfId="2187" xr:uid="{00000000-0005-0000-0000-00002A090000}"/>
    <cellStyle name="60% - Ênfase5 3 5" xfId="2188" xr:uid="{00000000-0005-0000-0000-00002B090000}"/>
    <cellStyle name="60% - Ênfase5 3 6" xfId="2184" xr:uid="{00000000-0005-0000-0000-00002C090000}"/>
    <cellStyle name="60% - Ênfase5 3 7" xfId="17460" xr:uid="{00000000-0005-0000-0000-00002D090000}"/>
    <cellStyle name="60% - Ênfase5 4" xfId="10605" xr:uid="{00000000-0005-0000-0000-00002E090000}"/>
    <cellStyle name="60% - Ênfase6" xfId="81" xr:uid="{00000000-0005-0000-0000-00002F090000}"/>
    <cellStyle name="60% - Ênfase6 2" xfId="500" xr:uid="{00000000-0005-0000-0000-000030090000}"/>
    <cellStyle name="60% - Ênfase6 2 2" xfId="2190" xr:uid="{00000000-0005-0000-0000-000031090000}"/>
    <cellStyle name="60% - Ênfase6 2 3" xfId="2191" xr:uid="{00000000-0005-0000-0000-000032090000}"/>
    <cellStyle name="60% - Ênfase6 2 4" xfId="2192" xr:uid="{00000000-0005-0000-0000-000033090000}"/>
    <cellStyle name="60% - Ênfase6 2 5" xfId="2193" xr:uid="{00000000-0005-0000-0000-000034090000}"/>
    <cellStyle name="60% - Ênfase6 2 6" xfId="2189" xr:uid="{00000000-0005-0000-0000-000035090000}"/>
    <cellStyle name="60% - Ênfase6 2 7" xfId="17463" xr:uid="{00000000-0005-0000-0000-000036090000}"/>
    <cellStyle name="60% - Ênfase6 2_desc" xfId="2194" xr:uid="{00000000-0005-0000-0000-000037090000}"/>
    <cellStyle name="60% - Ênfase6 3" xfId="506" xr:uid="{00000000-0005-0000-0000-000038090000}"/>
    <cellStyle name="60% - Ênfase6 3 2" xfId="2196" xr:uid="{00000000-0005-0000-0000-000039090000}"/>
    <cellStyle name="60% - Ênfase6 3 3" xfId="2197" xr:uid="{00000000-0005-0000-0000-00003A090000}"/>
    <cellStyle name="60% - Ênfase6 3 4" xfId="2198" xr:uid="{00000000-0005-0000-0000-00003B090000}"/>
    <cellStyle name="60% - Ênfase6 3 5" xfId="2199" xr:uid="{00000000-0005-0000-0000-00003C090000}"/>
    <cellStyle name="60% - Ênfase6 3 6" xfId="2195" xr:uid="{00000000-0005-0000-0000-00003D090000}"/>
    <cellStyle name="60% - Ênfase6 3 7" xfId="17462" xr:uid="{00000000-0005-0000-0000-00003E090000}"/>
    <cellStyle name="60% - Ênfase6 4" xfId="10606" xr:uid="{00000000-0005-0000-0000-00003F090000}"/>
    <cellStyle name="60% - Énfasis1" xfId="2200" xr:uid="{00000000-0005-0000-0000-000040090000}"/>
    <cellStyle name="60% - Énfasis2" xfId="2201" xr:uid="{00000000-0005-0000-0000-000041090000}"/>
    <cellStyle name="60% - Énfasis3" xfId="2202" xr:uid="{00000000-0005-0000-0000-000042090000}"/>
    <cellStyle name="60% - Énfasis4" xfId="2203" xr:uid="{00000000-0005-0000-0000-000043090000}"/>
    <cellStyle name="60% - Énfasis5" xfId="2204" xr:uid="{00000000-0005-0000-0000-000044090000}"/>
    <cellStyle name="60% - Énfasis6" xfId="2205" xr:uid="{00000000-0005-0000-0000-000045090000}"/>
    <cellStyle name="8" xfId="2206" xr:uid="{00000000-0005-0000-0000-000046090000}"/>
    <cellStyle name="8_base DCF" xfId="2207" xr:uid="{00000000-0005-0000-0000-000047090000}"/>
    <cellStyle name="8_Corporate Model_base case" xfId="2208" xr:uid="{00000000-0005-0000-0000-000048090000}"/>
    <cellStyle name="8_Current Malls" xfId="2209" xr:uid="{00000000-0005-0000-0000-000049090000}"/>
    <cellStyle name="8_EMT Financial Projections" xfId="2210" xr:uid="{00000000-0005-0000-0000-00004A090000}"/>
    <cellStyle name="8_EMT Financial Projections_base DCF" xfId="2211" xr:uid="{00000000-0005-0000-0000-00004B090000}"/>
    <cellStyle name="8_EMT Financial Projections_Corporate Model_base case" xfId="2212" xr:uid="{00000000-0005-0000-0000-00004C090000}"/>
    <cellStyle name="8_EMT Financial Projections_Current Malls" xfId="2213" xr:uid="{00000000-0005-0000-0000-00004D090000}"/>
    <cellStyle name="8_EMT Financial Projections_Financiamentos Aliansce2" xfId="2214" xr:uid="{00000000-0005-0000-0000-00004E090000}"/>
    <cellStyle name="8_EMT Financial Projections_Financiamentos Aliansce3" xfId="2215" xr:uid="{00000000-0005-0000-0000-00004F090000}"/>
    <cellStyle name="8_EMT Financial Projections_Modelo BRMalls_Carraz" xfId="2216" xr:uid="{00000000-0005-0000-0000-000050090000}"/>
    <cellStyle name="8_EMT Financial Projections_Modelo em construçào_FINANCIALS thiago" xfId="2217" xr:uid="{00000000-0005-0000-0000-000051090000}"/>
    <cellStyle name="8_EMT Financial Projections_Orc SCGR" xfId="2218" xr:uid="{00000000-0005-0000-0000-000052090000}"/>
    <cellStyle name="8_EMT Financial Projections_Orçamento 2009_Cash  Funding" xfId="2219" xr:uid="{00000000-0005-0000-0000-000053090000}"/>
    <cellStyle name="8_EMT model base case 20_09" xfId="2220" xr:uid="{00000000-0005-0000-0000-000054090000}"/>
    <cellStyle name="8_EMT model base case 20_09_base DCF" xfId="2221" xr:uid="{00000000-0005-0000-0000-000055090000}"/>
    <cellStyle name="8_EMT model base case 20_09_Corporate Model_base case" xfId="2222" xr:uid="{00000000-0005-0000-0000-000056090000}"/>
    <cellStyle name="8_EMT model base case 20_09_Current Malls" xfId="2223" xr:uid="{00000000-0005-0000-0000-000057090000}"/>
    <cellStyle name="8_EMT model base case 20_09_Financiamentos Aliansce2" xfId="2224" xr:uid="{00000000-0005-0000-0000-000058090000}"/>
    <cellStyle name="8_EMT model base case 20_09_Financiamentos Aliansce3" xfId="2225" xr:uid="{00000000-0005-0000-0000-000059090000}"/>
    <cellStyle name="8_EMT model base case 20_09_Modelo BRMalls_Carraz" xfId="2226" xr:uid="{00000000-0005-0000-0000-00005A090000}"/>
    <cellStyle name="8_EMT model base case 20_09_Modelo em construçào_FINANCIALS thiago" xfId="2227" xr:uid="{00000000-0005-0000-0000-00005B090000}"/>
    <cellStyle name="8_EMT model base case 20_09_Orc SCGR" xfId="2228" xr:uid="{00000000-0005-0000-0000-00005C090000}"/>
    <cellStyle name="8_EMT model base case 20_09_Orçamento 2009_Cash  Funding" xfId="2229" xr:uid="{00000000-0005-0000-0000-00005D090000}"/>
    <cellStyle name="8_Executive Summary Nova projeção" xfId="2230" xr:uid="{00000000-0005-0000-0000-00005E090000}"/>
    <cellStyle name="8_Executive Summary Nova projeção_base DCF" xfId="2231" xr:uid="{00000000-0005-0000-0000-00005F090000}"/>
    <cellStyle name="8_Executive Summary Nova projeção_Corporate Model_base case" xfId="2232" xr:uid="{00000000-0005-0000-0000-000060090000}"/>
    <cellStyle name="8_Executive Summary Nova projeção_Current Malls" xfId="2233" xr:uid="{00000000-0005-0000-0000-000061090000}"/>
    <cellStyle name="8_Executive Summary Nova projeção_Financiamentos Aliansce2" xfId="2234" xr:uid="{00000000-0005-0000-0000-000062090000}"/>
    <cellStyle name="8_Executive Summary Nova projeção_Financiamentos Aliansce3" xfId="2235" xr:uid="{00000000-0005-0000-0000-000063090000}"/>
    <cellStyle name="8_Executive Summary Nova projeção_Modelo BRMalls_Carraz" xfId="2236" xr:uid="{00000000-0005-0000-0000-000064090000}"/>
    <cellStyle name="8_Executive Summary Nova projeção_Modelo em construçào_FINANCIALS thiago" xfId="2237" xr:uid="{00000000-0005-0000-0000-000065090000}"/>
    <cellStyle name="8_Executive Summary Nova projeção_Orc SCGR" xfId="2238" xr:uid="{00000000-0005-0000-0000-000066090000}"/>
    <cellStyle name="8_Executive Summary Nova projeção_Orçamento 2009_Cash  Funding" xfId="2239" xr:uid="{00000000-0005-0000-0000-000067090000}"/>
    <cellStyle name="8_Executive Summary Nova projeção1" xfId="2240" xr:uid="{00000000-0005-0000-0000-000068090000}"/>
    <cellStyle name="8_Executive Summary Nova projeção1_base DCF" xfId="2241" xr:uid="{00000000-0005-0000-0000-000069090000}"/>
    <cellStyle name="8_Executive Summary Nova projeção1_Corporate Model_base case" xfId="2242" xr:uid="{00000000-0005-0000-0000-00006A090000}"/>
    <cellStyle name="8_Executive Summary Nova projeção1_Current Malls" xfId="2243" xr:uid="{00000000-0005-0000-0000-00006B090000}"/>
    <cellStyle name="8_Executive Summary Nova projeção1_Financiamentos Aliansce2" xfId="2244" xr:uid="{00000000-0005-0000-0000-00006C090000}"/>
    <cellStyle name="8_Executive Summary Nova projeção1_Financiamentos Aliansce3" xfId="2245" xr:uid="{00000000-0005-0000-0000-00006D090000}"/>
    <cellStyle name="8_Executive Summary Nova projeção1_Modelo BRMalls_Carraz" xfId="2246" xr:uid="{00000000-0005-0000-0000-00006E090000}"/>
    <cellStyle name="8_Executive Summary Nova projeção1_Modelo em construçào_FINANCIALS thiago" xfId="2247" xr:uid="{00000000-0005-0000-0000-00006F090000}"/>
    <cellStyle name="8_Executive Summary Nova projeção1_Orc SCGR" xfId="2248" xr:uid="{00000000-0005-0000-0000-000070090000}"/>
    <cellStyle name="8_Executive Summary Nova projeção1_Orçamento 2009_Cash  Funding" xfId="2249" xr:uid="{00000000-0005-0000-0000-000071090000}"/>
    <cellStyle name="8_Financiamentos Aliansce2" xfId="2250" xr:uid="{00000000-0005-0000-0000-000072090000}"/>
    <cellStyle name="8_Financiamentos Aliansce3" xfId="2251" xr:uid="{00000000-0005-0000-0000-000073090000}"/>
    <cellStyle name="8_Modelo BRMalls_Carraz" xfId="2252" xr:uid="{00000000-0005-0000-0000-000074090000}"/>
    <cellStyle name="8_Modelo em construçào_FINANCIALS thiago" xfId="2253" xr:uid="{00000000-0005-0000-0000-000075090000}"/>
    <cellStyle name="8_Orc SCGR" xfId="2254" xr:uid="{00000000-0005-0000-0000-000076090000}"/>
    <cellStyle name="8_Orçamento 2009_Cash  Funding" xfId="2255" xr:uid="{00000000-0005-0000-0000-000077090000}"/>
    <cellStyle name="Accent1 2" xfId="90" xr:uid="{00000000-0005-0000-0000-000078090000}"/>
    <cellStyle name="Accent1 3" xfId="389" xr:uid="{00000000-0005-0000-0000-000079090000}"/>
    <cellStyle name="Accent2 2" xfId="91" xr:uid="{00000000-0005-0000-0000-00007A090000}"/>
    <cellStyle name="Accent2 3" xfId="390" xr:uid="{00000000-0005-0000-0000-00007B090000}"/>
    <cellStyle name="Accent3 2" xfId="92" xr:uid="{00000000-0005-0000-0000-00007C090000}"/>
    <cellStyle name="Accent3 3" xfId="391" xr:uid="{00000000-0005-0000-0000-00007D090000}"/>
    <cellStyle name="Accent4 2" xfId="93" xr:uid="{00000000-0005-0000-0000-00007E090000}"/>
    <cellStyle name="Accent4 3" xfId="392" xr:uid="{00000000-0005-0000-0000-00007F090000}"/>
    <cellStyle name="Accent5 2" xfId="94" xr:uid="{00000000-0005-0000-0000-000080090000}"/>
    <cellStyle name="Accent5 3" xfId="393" xr:uid="{00000000-0005-0000-0000-000081090000}"/>
    <cellStyle name="Accent6 2" xfId="95" xr:uid="{00000000-0005-0000-0000-000082090000}"/>
    <cellStyle name="Accent6 3" xfId="394" xr:uid="{00000000-0005-0000-0000-000083090000}"/>
    <cellStyle name="Acctg" xfId="2256" xr:uid="{00000000-0005-0000-0000-000084090000}"/>
    <cellStyle name="Acctg$" xfId="2257" xr:uid="{00000000-0005-0000-0000-000085090000}"/>
    <cellStyle name="Acctg_Consolidação" xfId="2258" xr:uid="{00000000-0005-0000-0000-000086090000}"/>
    <cellStyle name="Actual Date" xfId="2259" xr:uid="{00000000-0005-0000-0000-000087090000}"/>
    <cellStyle name="Actual Date 2" xfId="2260" xr:uid="{00000000-0005-0000-0000-000088090000}"/>
    <cellStyle name="Actual Date 3" xfId="2261" xr:uid="{00000000-0005-0000-0000-000089090000}"/>
    <cellStyle name="Actual Date 4" xfId="2262" xr:uid="{00000000-0005-0000-0000-00008A090000}"/>
    <cellStyle name="AFINE" xfId="2263" xr:uid="{00000000-0005-0000-0000-00008B090000}"/>
    <cellStyle name="AFINE 2" xfId="2264" xr:uid="{00000000-0005-0000-0000-00008C090000}"/>
    <cellStyle name="AFINE 3" xfId="2265" xr:uid="{00000000-0005-0000-0000-00008D090000}"/>
    <cellStyle name="AFINE 4" xfId="2266" xr:uid="{00000000-0005-0000-0000-00008E090000}"/>
    <cellStyle name="Año" xfId="2267" xr:uid="{00000000-0005-0000-0000-00008F090000}"/>
    <cellStyle name="apolo" xfId="2268" xr:uid="{00000000-0005-0000-0000-000090090000}"/>
    <cellStyle name="ARIAL" xfId="2269" xr:uid="{00000000-0005-0000-0000-000091090000}"/>
    <cellStyle name="Arial 10" xfId="2270" xr:uid="{00000000-0005-0000-0000-000092090000}"/>
    <cellStyle name="Arial 10 2" xfId="2271" xr:uid="{00000000-0005-0000-0000-000093090000}"/>
    <cellStyle name="Arial 10 3" xfId="2272" xr:uid="{00000000-0005-0000-0000-000094090000}"/>
    <cellStyle name="Arial 10 4" xfId="2273" xr:uid="{00000000-0005-0000-0000-000095090000}"/>
    <cellStyle name="Arial 12" xfId="2274" xr:uid="{00000000-0005-0000-0000-000096090000}"/>
    <cellStyle name="Arial 12 2" xfId="2275" xr:uid="{00000000-0005-0000-0000-000097090000}"/>
    <cellStyle name="Arial 12 3" xfId="2276" xr:uid="{00000000-0005-0000-0000-000098090000}"/>
    <cellStyle name="Arial 12 4" xfId="2277" xr:uid="{00000000-0005-0000-0000-000099090000}"/>
    <cellStyle name="ARIAL 2" xfId="2278" xr:uid="{00000000-0005-0000-0000-00009A090000}"/>
    <cellStyle name="ARIAL 3" xfId="2279" xr:uid="{00000000-0005-0000-0000-00009B090000}"/>
    <cellStyle name="ARIAL 4" xfId="2280" xr:uid="{00000000-0005-0000-0000-00009C090000}"/>
    <cellStyle name="Array" xfId="2281" xr:uid="{00000000-0005-0000-0000-00009D090000}"/>
    <cellStyle name="Array 2" xfId="2282" xr:uid="{00000000-0005-0000-0000-00009E090000}"/>
    <cellStyle name="Array Enter" xfId="2283" xr:uid="{00000000-0005-0000-0000-00009F090000}"/>
    <cellStyle name="Array_Comparativo DRE" xfId="2284" xr:uid="{00000000-0005-0000-0000-0000A0090000}"/>
    <cellStyle name="b0let" xfId="82" xr:uid="{00000000-0005-0000-0000-0000A1090000}"/>
    <cellStyle name="background" xfId="2285" xr:uid="{00000000-0005-0000-0000-0000A2090000}"/>
    <cellStyle name="Bad 2" xfId="34" xr:uid="{00000000-0005-0000-0000-0000A3090000}"/>
    <cellStyle name="Bad 2 2" xfId="242" xr:uid="{00000000-0005-0000-0000-0000A4090000}"/>
    <cellStyle name="Bad 2 3" xfId="366" xr:uid="{00000000-0005-0000-0000-0000A5090000}"/>
    <cellStyle name="Bad 2 4" xfId="17391" xr:uid="{00000000-0005-0000-0000-0000A6090000}"/>
    <cellStyle name="Bad 3" xfId="21" xr:uid="{00000000-0005-0000-0000-0000A7090000}"/>
    <cellStyle name="Bad 4" xfId="62" xr:uid="{00000000-0005-0000-0000-0000A8090000}"/>
    <cellStyle name="Black" xfId="2286" xr:uid="{00000000-0005-0000-0000-0000A9090000}"/>
    <cellStyle name="Blue" xfId="2287" xr:uid="{00000000-0005-0000-0000-0000AA090000}"/>
    <cellStyle name="Body" xfId="2288" xr:uid="{00000000-0005-0000-0000-0000AB090000}"/>
    <cellStyle name="Bold/Border" xfId="2289" xr:uid="{00000000-0005-0000-0000-0000AC090000}"/>
    <cellStyle name="Bold/Border 2" xfId="16977" xr:uid="{00000000-0005-0000-0000-0000AD090000}"/>
    <cellStyle name="Bol-Data" xfId="83" xr:uid="{00000000-0005-0000-0000-0000AE090000}"/>
    <cellStyle name="Bol-Data 2" xfId="2290" xr:uid="{00000000-0005-0000-0000-0000AF090000}"/>
    <cellStyle name="bolet" xfId="84" xr:uid="{00000000-0005-0000-0000-0000B0090000}"/>
    <cellStyle name="bolet 2" xfId="2291" xr:uid="{00000000-0005-0000-0000-0000B1090000}"/>
    <cellStyle name="Boletim" xfId="85" xr:uid="{00000000-0005-0000-0000-0000B2090000}"/>
    <cellStyle name="Bom" xfId="347" xr:uid="{00000000-0005-0000-0000-0000B3090000}"/>
    <cellStyle name="Bom 2" xfId="367" xr:uid="{00000000-0005-0000-0000-0000B4090000}"/>
    <cellStyle name="Bom 2 2" xfId="2293" xr:uid="{00000000-0005-0000-0000-0000B5090000}"/>
    <cellStyle name="Bom 2 3" xfId="2294" xr:uid="{00000000-0005-0000-0000-0000B6090000}"/>
    <cellStyle name="Bom 2 4" xfId="2295" xr:uid="{00000000-0005-0000-0000-0000B7090000}"/>
    <cellStyle name="Bom 2 5" xfId="2296" xr:uid="{00000000-0005-0000-0000-0000B8090000}"/>
    <cellStyle name="Bom 2 6" xfId="2292" xr:uid="{00000000-0005-0000-0000-0000B9090000}"/>
    <cellStyle name="Bom 2 7" xfId="17465" xr:uid="{00000000-0005-0000-0000-0000BA090000}"/>
    <cellStyle name="Bom 2_desc" xfId="2297" xr:uid="{00000000-0005-0000-0000-0000BB090000}"/>
    <cellStyle name="Bom 3" xfId="468" xr:uid="{00000000-0005-0000-0000-0000BC090000}"/>
    <cellStyle name="Bom 3 2" xfId="2299" xr:uid="{00000000-0005-0000-0000-0000BD090000}"/>
    <cellStyle name="Bom 3 3" xfId="2300" xr:uid="{00000000-0005-0000-0000-0000BE090000}"/>
    <cellStyle name="Bom 3 4" xfId="2301" xr:uid="{00000000-0005-0000-0000-0000BF090000}"/>
    <cellStyle name="Bom 3 5" xfId="2302" xr:uid="{00000000-0005-0000-0000-0000C0090000}"/>
    <cellStyle name="Bom 3 6" xfId="2298" xr:uid="{00000000-0005-0000-0000-0000C1090000}"/>
    <cellStyle name="Bom 3 7" xfId="17464" xr:uid="{00000000-0005-0000-0000-0000C2090000}"/>
    <cellStyle name="Bom 4" xfId="10607" xr:uid="{00000000-0005-0000-0000-0000C3090000}"/>
    <cellStyle name="Border Heavy" xfId="2303" xr:uid="{00000000-0005-0000-0000-0000C4090000}"/>
    <cellStyle name="Border Thin" xfId="2304" xr:uid="{00000000-0005-0000-0000-0000C5090000}"/>
    <cellStyle name="Border Thin 2" xfId="2305" xr:uid="{00000000-0005-0000-0000-0000C6090000}"/>
    <cellStyle name="Border Thin 2 2" xfId="16979" xr:uid="{00000000-0005-0000-0000-0000C7090000}"/>
    <cellStyle name="Border Thin 3" xfId="16978" xr:uid="{00000000-0005-0000-0000-0000C8090000}"/>
    <cellStyle name="British Pound" xfId="2306" xr:uid="{00000000-0005-0000-0000-0000C9090000}"/>
    <cellStyle name="Buena" xfId="2307" xr:uid="{00000000-0005-0000-0000-0000CA090000}"/>
    <cellStyle name="Bullet" xfId="2308" xr:uid="{00000000-0005-0000-0000-0000CB090000}"/>
    <cellStyle name="Cabeçalho 1" xfId="86" xr:uid="{00000000-0005-0000-0000-0000CC090000}"/>
    <cellStyle name="Cabeçalho 1 2" xfId="2309" xr:uid="{00000000-0005-0000-0000-0000CD090000}"/>
    <cellStyle name="Cabeçalho 2" xfId="87" xr:uid="{00000000-0005-0000-0000-0000CE090000}"/>
    <cellStyle name="Cabeçalho 2 2" xfId="2310" xr:uid="{00000000-0005-0000-0000-0000CF090000}"/>
    <cellStyle name="Cabeçalho 3" xfId="2311" xr:uid="{00000000-0005-0000-0000-0000D0090000}"/>
    <cellStyle name="Cabeçalho 4" xfId="2312" xr:uid="{00000000-0005-0000-0000-0000D1090000}"/>
    <cellStyle name="CALC Amount" xfId="2313" xr:uid="{00000000-0005-0000-0000-0000D2090000}"/>
    <cellStyle name="CALC Amount [2]" xfId="2314" xr:uid="{00000000-0005-0000-0000-0000D3090000}"/>
    <cellStyle name="Calc Currency (0)" xfId="2315" xr:uid="{00000000-0005-0000-0000-0000D4090000}"/>
    <cellStyle name="CALC Date Long" xfId="2316" xr:uid="{00000000-0005-0000-0000-0000D5090000}"/>
    <cellStyle name="CALC Percent [2]" xfId="2317" xr:uid="{00000000-0005-0000-0000-0000D6090000}"/>
    <cellStyle name="Calculation 2" xfId="35" xr:uid="{00000000-0005-0000-0000-0000D7090000}"/>
    <cellStyle name="Calculation 2 2" xfId="243" xr:uid="{00000000-0005-0000-0000-0000D8090000}"/>
    <cellStyle name="Calculation 2 2 2" xfId="10733" xr:uid="{00000000-0005-0000-0000-0000D9090000}"/>
    <cellStyle name="Calculation 2 2 2 2" xfId="12837" xr:uid="{00000000-0005-0000-0000-0000DA090000}"/>
    <cellStyle name="Calculation 2 2 2 2 2" xfId="15714" xr:uid="{00000000-0005-0000-0000-0000DB090000}"/>
    <cellStyle name="Calculation 2 2 2 2 2 2" xfId="17073" xr:uid="{00000000-0005-0000-0000-0000DC090000}"/>
    <cellStyle name="Calculation 2 2 3" xfId="2319" xr:uid="{00000000-0005-0000-0000-0000DD090000}"/>
    <cellStyle name="Calculation 2 3" xfId="368" xr:uid="{00000000-0005-0000-0000-0000DE090000}"/>
    <cellStyle name="Calculation 2 3 2" xfId="12836" xr:uid="{00000000-0005-0000-0000-0000DF090000}"/>
    <cellStyle name="Calculation 2 3 2 2" xfId="15713" xr:uid="{00000000-0005-0000-0000-0000E0090000}"/>
    <cellStyle name="Calculation 2 3 2 2 2" xfId="17072" xr:uid="{00000000-0005-0000-0000-0000E1090000}"/>
    <cellStyle name="Calculation 2 3 3" xfId="10732" xr:uid="{00000000-0005-0000-0000-0000E2090000}"/>
    <cellStyle name="Calculation 2 4" xfId="2318" xr:uid="{00000000-0005-0000-0000-0000E3090000}"/>
    <cellStyle name="Calculation 2 5" xfId="17382" xr:uid="{00000000-0005-0000-0000-0000E4090000}"/>
    <cellStyle name="Calculation 3" xfId="25" xr:uid="{00000000-0005-0000-0000-0000E5090000}"/>
    <cellStyle name="Calculation 3 2" xfId="2321" xr:uid="{00000000-0005-0000-0000-0000E6090000}"/>
    <cellStyle name="Calculation 3 2 2" xfId="10735" xr:uid="{00000000-0005-0000-0000-0000E7090000}"/>
    <cellStyle name="Calculation 3 2 2 2" xfId="12839" xr:uid="{00000000-0005-0000-0000-0000E8090000}"/>
    <cellStyle name="Calculation 3 2 2 2 2" xfId="15716" xr:uid="{00000000-0005-0000-0000-0000E9090000}"/>
    <cellStyle name="Calculation 3 2 2 2 2 2" xfId="17075" xr:uid="{00000000-0005-0000-0000-0000EA090000}"/>
    <cellStyle name="Calculation 3 3" xfId="10734" xr:uid="{00000000-0005-0000-0000-0000EB090000}"/>
    <cellStyle name="Calculation 3 3 2" xfId="12838" xr:uid="{00000000-0005-0000-0000-0000EC090000}"/>
    <cellStyle name="Calculation 3 3 2 2" xfId="15715" xr:uid="{00000000-0005-0000-0000-0000ED090000}"/>
    <cellStyle name="Calculation 3 3 2 2 2" xfId="17074" xr:uid="{00000000-0005-0000-0000-0000EE090000}"/>
    <cellStyle name="Calculation 3 4" xfId="2320" xr:uid="{00000000-0005-0000-0000-0000EF090000}"/>
    <cellStyle name="Calculation 4" xfId="88" xr:uid="{00000000-0005-0000-0000-0000F0090000}"/>
    <cellStyle name="Calculation 4 2" xfId="10736" xr:uid="{00000000-0005-0000-0000-0000F1090000}"/>
    <cellStyle name="Calculation 4 2 2" xfId="12840" xr:uid="{00000000-0005-0000-0000-0000F2090000}"/>
    <cellStyle name="Calculation 4 2 2 2" xfId="15717" xr:uid="{00000000-0005-0000-0000-0000F3090000}"/>
    <cellStyle name="Calculation 4 2 2 2 2" xfId="17076" xr:uid="{00000000-0005-0000-0000-0000F4090000}"/>
    <cellStyle name="Calculation 4 3" xfId="2322" xr:uid="{00000000-0005-0000-0000-0000F5090000}"/>
    <cellStyle name="Calculation 5" xfId="2323" xr:uid="{00000000-0005-0000-0000-0000F6090000}"/>
    <cellStyle name="Calculation 5 2" xfId="10737" xr:uid="{00000000-0005-0000-0000-0000F7090000}"/>
    <cellStyle name="Calculation 5 2 2" xfId="12841" xr:uid="{00000000-0005-0000-0000-0000F8090000}"/>
    <cellStyle name="Calculation 5 2 2 2" xfId="15718" xr:uid="{00000000-0005-0000-0000-0000F9090000}"/>
    <cellStyle name="Calculation 5 2 2 2 2" xfId="17077" xr:uid="{00000000-0005-0000-0000-0000FA090000}"/>
    <cellStyle name="Calculation 6" xfId="369" xr:uid="{00000000-0005-0000-0000-0000FB090000}"/>
    <cellStyle name="Cálculo" xfId="17154" xr:uid="{00000000-0005-0000-0000-0000FC090000}"/>
    <cellStyle name="Cálculo 2" xfId="471" xr:uid="{00000000-0005-0000-0000-0000FD090000}"/>
    <cellStyle name="Cálculo 2 2" xfId="2325" xr:uid="{00000000-0005-0000-0000-0000FE090000}"/>
    <cellStyle name="Cálculo 2 2 2" xfId="2326" xr:uid="{00000000-0005-0000-0000-0000FF090000}"/>
    <cellStyle name="Cálculo 2 2 2 2" xfId="10740" xr:uid="{00000000-0005-0000-0000-0000000A0000}"/>
    <cellStyle name="Cálculo 2 2 2 2 2" xfId="12844" xr:uid="{00000000-0005-0000-0000-0000010A0000}"/>
    <cellStyle name="Cálculo 2 2 2 2 2 2" xfId="15721" xr:uid="{00000000-0005-0000-0000-0000020A0000}"/>
    <cellStyle name="Cálculo 2 2 2 2 2 2 2" xfId="17080" xr:uid="{00000000-0005-0000-0000-0000030A0000}"/>
    <cellStyle name="Cálculo 2 2 3" xfId="10739" xr:uid="{00000000-0005-0000-0000-0000040A0000}"/>
    <cellStyle name="Cálculo 2 2 3 2" xfId="12843" xr:uid="{00000000-0005-0000-0000-0000050A0000}"/>
    <cellStyle name="Cálculo 2 2 3 2 2" xfId="15720" xr:uid="{00000000-0005-0000-0000-0000060A0000}"/>
    <cellStyle name="Cálculo 2 2 3 2 2 2" xfId="17079" xr:uid="{00000000-0005-0000-0000-0000070A0000}"/>
    <cellStyle name="Cálculo 2 3" xfId="2327" xr:uid="{00000000-0005-0000-0000-0000080A0000}"/>
    <cellStyle name="Cálculo 2 3 2" xfId="2328" xr:uid="{00000000-0005-0000-0000-0000090A0000}"/>
    <cellStyle name="Cálculo 2 3 2 2" xfId="10742" xr:uid="{00000000-0005-0000-0000-00000A0A0000}"/>
    <cellStyle name="Cálculo 2 3 2 2 2" xfId="12846" xr:uid="{00000000-0005-0000-0000-00000B0A0000}"/>
    <cellStyle name="Cálculo 2 3 2 2 2 2" xfId="15723" xr:uid="{00000000-0005-0000-0000-00000C0A0000}"/>
    <cellStyle name="Cálculo 2 3 2 2 2 2 2" xfId="17082" xr:uid="{00000000-0005-0000-0000-00000D0A0000}"/>
    <cellStyle name="Cálculo 2 3 3" xfId="10741" xr:uid="{00000000-0005-0000-0000-00000E0A0000}"/>
    <cellStyle name="Cálculo 2 3 3 2" xfId="12845" xr:uid="{00000000-0005-0000-0000-00000F0A0000}"/>
    <cellStyle name="Cálculo 2 3 3 2 2" xfId="15722" xr:uid="{00000000-0005-0000-0000-0000100A0000}"/>
    <cellStyle name="Cálculo 2 3 3 2 2 2" xfId="17081" xr:uid="{00000000-0005-0000-0000-0000110A0000}"/>
    <cellStyle name="Cálculo 2 4" xfId="2329" xr:uid="{00000000-0005-0000-0000-0000120A0000}"/>
    <cellStyle name="Cálculo 2 4 2" xfId="2330" xr:uid="{00000000-0005-0000-0000-0000130A0000}"/>
    <cellStyle name="Cálculo 2 4 2 2" xfId="10744" xr:uid="{00000000-0005-0000-0000-0000140A0000}"/>
    <cellStyle name="Cálculo 2 4 2 2 2" xfId="12848" xr:uid="{00000000-0005-0000-0000-0000150A0000}"/>
    <cellStyle name="Cálculo 2 4 2 2 2 2" xfId="15725" xr:uid="{00000000-0005-0000-0000-0000160A0000}"/>
    <cellStyle name="Cálculo 2 4 2 2 2 2 2" xfId="17084" xr:uid="{00000000-0005-0000-0000-0000170A0000}"/>
    <cellStyle name="Cálculo 2 4 3" xfId="10743" xr:uid="{00000000-0005-0000-0000-0000180A0000}"/>
    <cellStyle name="Cálculo 2 4 3 2" xfId="12847" xr:uid="{00000000-0005-0000-0000-0000190A0000}"/>
    <cellStyle name="Cálculo 2 4 3 2 2" xfId="15724" xr:uid="{00000000-0005-0000-0000-00001A0A0000}"/>
    <cellStyle name="Cálculo 2 4 3 2 2 2" xfId="17083" xr:uid="{00000000-0005-0000-0000-00001B0A0000}"/>
    <cellStyle name="Cálculo 2 5" xfId="2331" xr:uid="{00000000-0005-0000-0000-00001C0A0000}"/>
    <cellStyle name="Cálculo 2 5 2" xfId="2332" xr:uid="{00000000-0005-0000-0000-00001D0A0000}"/>
    <cellStyle name="Cálculo 2 5 2 2" xfId="10746" xr:uid="{00000000-0005-0000-0000-00001E0A0000}"/>
    <cellStyle name="Cálculo 2 5 2 2 2" xfId="12850" xr:uid="{00000000-0005-0000-0000-00001F0A0000}"/>
    <cellStyle name="Cálculo 2 5 2 2 2 2" xfId="15727" xr:uid="{00000000-0005-0000-0000-0000200A0000}"/>
    <cellStyle name="Cálculo 2 5 2 2 2 2 2" xfId="17086" xr:uid="{00000000-0005-0000-0000-0000210A0000}"/>
    <cellStyle name="Cálculo 2 5 3" xfId="10745" xr:uid="{00000000-0005-0000-0000-0000220A0000}"/>
    <cellStyle name="Cálculo 2 5 3 2" xfId="12849" xr:uid="{00000000-0005-0000-0000-0000230A0000}"/>
    <cellStyle name="Cálculo 2 5 3 2 2" xfId="15726" xr:uid="{00000000-0005-0000-0000-0000240A0000}"/>
    <cellStyle name="Cálculo 2 5 3 2 2 2" xfId="17085" xr:uid="{00000000-0005-0000-0000-0000250A0000}"/>
    <cellStyle name="Cálculo 2 6" xfId="2333" xr:uid="{00000000-0005-0000-0000-0000260A0000}"/>
    <cellStyle name="Cálculo 2 6 2" xfId="10747" xr:uid="{00000000-0005-0000-0000-0000270A0000}"/>
    <cellStyle name="Cálculo 2 6 2 2" xfId="12851" xr:uid="{00000000-0005-0000-0000-0000280A0000}"/>
    <cellStyle name="Cálculo 2 6 2 2 2" xfId="15728" xr:uid="{00000000-0005-0000-0000-0000290A0000}"/>
    <cellStyle name="Cálculo 2 6 2 2 2 2" xfId="17087" xr:uid="{00000000-0005-0000-0000-00002A0A0000}"/>
    <cellStyle name="Cálculo 2 7" xfId="10738" xr:uid="{00000000-0005-0000-0000-00002B0A0000}"/>
    <cellStyle name="Cálculo 2 7 2" xfId="12842" xr:uid="{00000000-0005-0000-0000-00002C0A0000}"/>
    <cellStyle name="Cálculo 2 7 2 2" xfId="15719" xr:uid="{00000000-0005-0000-0000-00002D0A0000}"/>
    <cellStyle name="Cálculo 2 7 2 2 2" xfId="17078" xr:uid="{00000000-0005-0000-0000-00002E0A0000}"/>
    <cellStyle name="Cálculo 2 8" xfId="2324" xr:uid="{00000000-0005-0000-0000-00002F0A0000}"/>
    <cellStyle name="Cálculo 2 9" xfId="17467" xr:uid="{00000000-0005-0000-0000-0000300A0000}"/>
    <cellStyle name="Cálculo 2_desc" xfId="2334" xr:uid="{00000000-0005-0000-0000-0000310A0000}"/>
    <cellStyle name="Cálculo 3" xfId="2335" xr:uid="{00000000-0005-0000-0000-0000320A0000}"/>
    <cellStyle name="Cálculo 3 2" xfId="2336" xr:uid="{00000000-0005-0000-0000-0000330A0000}"/>
    <cellStyle name="Cálculo 3 2 2" xfId="2337" xr:uid="{00000000-0005-0000-0000-0000340A0000}"/>
    <cellStyle name="Cálculo 3 2 2 2" xfId="10750" xr:uid="{00000000-0005-0000-0000-0000350A0000}"/>
    <cellStyle name="Cálculo 3 2 2 2 2" xfId="12854" xr:uid="{00000000-0005-0000-0000-0000360A0000}"/>
    <cellStyle name="Cálculo 3 2 2 2 2 2" xfId="15731" xr:uid="{00000000-0005-0000-0000-0000370A0000}"/>
    <cellStyle name="Cálculo 3 2 2 2 2 2 2" xfId="17090" xr:uid="{00000000-0005-0000-0000-0000380A0000}"/>
    <cellStyle name="Cálculo 3 2 3" xfId="10749" xr:uid="{00000000-0005-0000-0000-0000390A0000}"/>
    <cellStyle name="Cálculo 3 2 3 2" xfId="12853" xr:uid="{00000000-0005-0000-0000-00003A0A0000}"/>
    <cellStyle name="Cálculo 3 2 3 2 2" xfId="15730" xr:uid="{00000000-0005-0000-0000-00003B0A0000}"/>
    <cellStyle name="Cálculo 3 2 3 2 2 2" xfId="17089" xr:uid="{00000000-0005-0000-0000-00003C0A0000}"/>
    <cellStyle name="Cálculo 3 3" xfId="2338" xr:uid="{00000000-0005-0000-0000-00003D0A0000}"/>
    <cellStyle name="Cálculo 3 3 2" xfId="2339" xr:uid="{00000000-0005-0000-0000-00003E0A0000}"/>
    <cellStyle name="Cálculo 3 3 2 2" xfId="10752" xr:uid="{00000000-0005-0000-0000-00003F0A0000}"/>
    <cellStyle name="Cálculo 3 3 2 2 2" xfId="12856" xr:uid="{00000000-0005-0000-0000-0000400A0000}"/>
    <cellStyle name="Cálculo 3 3 2 2 2 2" xfId="15733" xr:uid="{00000000-0005-0000-0000-0000410A0000}"/>
    <cellStyle name="Cálculo 3 3 2 2 2 2 2" xfId="17092" xr:uid="{00000000-0005-0000-0000-0000420A0000}"/>
    <cellStyle name="Cálculo 3 3 3" xfId="10751" xr:uid="{00000000-0005-0000-0000-0000430A0000}"/>
    <cellStyle name="Cálculo 3 3 3 2" xfId="12855" xr:uid="{00000000-0005-0000-0000-0000440A0000}"/>
    <cellStyle name="Cálculo 3 3 3 2 2" xfId="15732" xr:uid="{00000000-0005-0000-0000-0000450A0000}"/>
    <cellStyle name="Cálculo 3 3 3 2 2 2" xfId="17091" xr:uid="{00000000-0005-0000-0000-0000460A0000}"/>
    <cellStyle name="Cálculo 3 4" xfId="2340" xr:uid="{00000000-0005-0000-0000-0000470A0000}"/>
    <cellStyle name="Cálculo 3 4 2" xfId="2341" xr:uid="{00000000-0005-0000-0000-0000480A0000}"/>
    <cellStyle name="Cálculo 3 4 2 2" xfId="10754" xr:uid="{00000000-0005-0000-0000-0000490A0000}"/>
    <cellStyle name="Cálculo 3 4 2 2 2" xfId="12858" xr:uid="{00000000-0005-0000-0000-00004A0A0000}"/>
    <cellStyle name="Cálculo 3 4 2 2 2 2" xfId="15735" xr:uid="{00000000-0005-0000-0000-00004B0A0000}"/>
    <cellStyle name="Cálculo 3 4 2 2 2 2 2" xfId="17094" xr:uid="{00000000-0005-0000-0000-00004C0A0000}"/>
    <cellStyle name="Cálculo 3 4 3" xfId="10753" xr:uid="{00000000-0005-0000-0000-00004D0A0000}"/>
    <cellStyle name="Cálculo 3 4 3 2" xfId="12857" xr:uid="{00000000-0005-0000-0000-00004E0A0000}"/>
    <cellStyle name="Cálculo 3 4 3 2 2" xfId="15734" xr:uid="{00000000-0005-0000-0000-00004F0A0000}"/>
    <cellStyle name="Cálculo 3 4 3 2 2 2" xfId="17093" xr:uid="{00000000-0005-0000-0000-0000500A0000}"/>
    <cellStyle name="Cálculo 3 5" xfId="2342" xr:uid="{00000000-0005-0000-0000-0000510A0000}"/>
    <cellStyle name="Cálculo 3 5 2" xfId="2343" xr:uid="{00000000-0005-0000-0000-0000520A0000}"/>
    <cellStyle name="Cálculo 3 5 2 2" xfId="10756" xr:uid="{00000000-0005-0000-0000-0000530A0000}"/>
    <cellStyle name="Cálculo 3 5 2 2 2" xfId="12860" xr:uid="{00000000-0005-0000-0000-0000540A0000}"/>
    <cellStyle name="Cálculo 3 5 2 2 2 2" xfId="15737" xr:uid="{00000000-0005-0000-0000-0000550A0000}"/>
    <cellStyle name="Cálculo 3 5 2 2 2 2 2" xfId="17096" xr:uid="{00000000-0005-0000-0000-0000560A0000}"/>
    <cellStyle name="Cálculo 3 5 3" xfId="10755" xr:uid="{00000000-0005-0000-0000-0000570A0000}"/>
    <cellStyle name="Cálculo 3 5 3 2" xfId="12859" xr:uid="{00000000-0005-0000-0000-0000580A0000}"/>
    <cellStyle name="Cálculo 3 5 3 2 2" xfId="15736" xr:uid="{00000000-0005-0000-0000-0000590A0000}"/>
    <cellStyle name="Cálculo 3 5 3 2 2 2" xfId="17095" xr:uid="{00000000-0005-0000-0000-00005A0A0000}"/>
    <cellStyle name="Cálculo 3 6" xfId="2344" xr:uid="{00000000-0005-0000-0000-00005B0A0000}"/>
    <cellStyle name="Cálculo 3 6 2" xfId="10757" xr:uid="{00000000-0005-0000-0000-00005C0A0000}"/>
    <cellStyle name="Cálculo 3 6 2 2" xfId="12861" xr:uid="{00000000-0005-0000-0000-00005D0A0000}"/>
    <cellStyle name="Cálculo 3 6 2 2 2" xfId="15738" xr:uid="{00000000-0005-0000-0000-00005E0A0000}"/>
    <cellStyle name="Cálculo 3 6 2 2 2 2" xfId="17097" xr:uid="{00000000-0005-0000-0000-00005F0A0000}"/>
    <cellStyle name="Cálculo 3 7" xfId="10748" xr:uid="{00000000-0005-0000-0000-0000600A0000}"/>
    <cellStyle name="Cálculo 3 7 2" xfId="12852" xr:uid="{00000000-0005-0000-0000-0000610A0000}"/>
    <cellStyle name="Cálculo 3 7 2 2" xfId="15729" xr:uid="{00000000-0005-0000-0000-0000620A0000}"/>
    <cellStyle name="Cálculo 3 7 2 2 2" xfId="17088" xr:uid="{00000000-0005-0000-0000-0000630A0000}"/>
    <cellStyle name="Cálculo 3 8" xfId="17466" xr:uid="{00000000-0005-0000-0000-0000640A0000}"/>
    <cellStyle name="Cálculo 4" xfId="10608" xr:uid="{00000000-0005-0000-0000-0000650A0000}"/>
    <cellStyle name="Cálculo 4 2" xfId="12817" xr:uid="{00000000-0005-0000-0000-0000660A0000}"/>
    <cellStyle name="Cálculo 4 2 2" xfId="15696" xr:uid="{00000000-0005-0000-0000-0000670A0000}"/>
    <cellStyle name="Cálculo 4 2 2 2" xfId="17070" xr:uid="{00000000-0005-0000-0000-0000680A0000}"/>
    <cellStyle name="category" xfId="545" xr:uid="{00000000-0005-0000-0000-0000690A0000}"/>
    <cellStyle name="category 2" xfId="2345" xr:uid="{00000000-0005-0000-0000-00006A0A0000}"/>
    <cellStyle name="Celda de comprobación" xfId="2346" xr:uid="{00000000-0005-0000-0000-00006B0A0000}"/>
    <cellStyle name="Celda vinculada" xfId="2347" xr:uid="{00000000-0005-0000-0000-00006C0A0000}"/>
    <cellStyle name="Célula de Verificação" xfId="350" xr:uid="{00000000-0005-0000-0000-00006D0A0000}"/>
    <cellStyle name="Célula de Verificação 2" xfId="370" xr:uid="{00000000-0005-0000-0000-00006E0A0000}"/>
    <cellStyle name="Célula de Verificação 2 2" xfId="2349" xr:uid="{00000000-0005-0000-0000-00006F0A0000}"/>
    <cellStyle name="Célula de Verificação 2 3" xfId="2350" xr:uid="{00000000-0005-0000-0000-0000700A0000}"/>
    <cellStyle name="Célula de Verificação 2 4" xfId="2351" xr:uid="{00000000-0005-0000-0000-0000710A0000}"/>
    <cellStyle name="Célula de Verificação 2 5" xfId="2352" xr:uid="{00000000-0005-0000-0000-0000720A0000}"/>
    <cellStyle name="Célula de Verificação 2 6" xfId="2348" xr:uid="{00000000-0005-0000-0000-0000730A0000}"/>
    <cellStyle name="Célula de Verificação 2 7" xfId="17469" xr:uid="{00000000-0005-0000-0000-0000740A0000}"/>
    <cellStyle name="Célula de Verificação 2_desc" xfId="2353" xr:uid="{00000000-0005-0000-0000-0000750A0000}"/>
    <cellStyle name="Célula de Verificação 3" xfId="473" xr:uid="{00000000-0005-0000-0000-0000760A0000}"/>
    <cellStyle name="Célula de Verificação 3 2" xfId="2355" xr:uid="{00000000-0005-0000-0000-0000770A0000}"/>
    <cellStyle name="Célula de Verificação 3 3" xfId="2356" xr:uid="{00000000-0005-0000-0000-0000780A0000}"/>
    <cellStyle name="Célula de Verificação 3 4" xfId="2357" xr:uid="{00000000-0005-0000-0000-0000790A0000}"/>
    <cellStyle name="Célula de Verificação 3 5" xfId="2358" xr:uid="{00000000-0005-0000-0000-00007A0A0000}"/>
    <cellStyle name="Célula de Verificação 3 6" xfId="2354" xr:uid="{00000000-0005-0000-0000-00007B0A0000}"/>
    <cellStyle name="Célula de Verificação 3 7" xfId="17468" xr:uid="{00000000-0005-0000-0000-00007C0A0000}"/>
    <cellStyle name="Célula de Verificação 4" xfId="10609" xr:uid="{00000000-0005-0000-0000-00007D0A0000}"/>
    <cellStyle name="Célula Ligada" xfId="2359" xr:uid="{00000000-0005-0000-0000-00007E0A0000}"/>
    <cellStyle name="Célula Vinculada" xfId="349" xr:uid="{00000000-0005-0000-0000-00007F0A0000}"/>
    <cellStyle name="Célula Vinculada 2" xfId="371" xr:uid="{00000000-0005-0000-0000-0000800A0000}"/>
    <cellStyle name="Célula Vinculada 2 2" xfId="2361" xr:uid="{00000000-0005-0000-0000-0000810A0000}"/>
    <cellStyle name="Célula Vinculada 2 3" xfId="2362" xr:uid="{00000000-0005-0000-0000-0000820A0000}"/>
    <cellStyle name="Célula Vinculada 2 4" xfId="2363" xr:uid="{00000000-0005-0000-0000-0000830A0000}"/>
    <cellStyle name="Célula Vinculada 2 5" xfId="2364" xr:uid="{00000000-0005-0000-0000-0000840A0000}"/>
    <cellStyle name="Célula Vinculada 2 6" xfId="2360" xr:uid="{00000000-0005-0000-0000-0000850A0000}"/>
    <cellStyle name="Célula Vinculada 2_desc" xfId="2365" xr:uid="{00000000-0005-0000-0000-0000860A0000}"/>
    <cellStyle name="Célula Vinculada 3" xfId="472" xr:uid="{00000000-0005-0000-0000-0000870A0000}"/>
    <cellStyle name="Célula Vinculada 3 2" xfId="2367" xr:uid="{00000000-0005-0000-0000-0000880A0000}"/>
    <cellStyle name="Célula Vinculada 3 3" xfId="2368" xr:uid="{00000000-0005-0000-0000-0000890A0000}"/>
    <cellStyle name="Célula Vinculada 3 4" xfId="2369" xr:uid="{00000000-0005-0000-0000-00008A0A0000}"/>
    <cellStyle name="Célula Vinculada 3 5" xfId="2370" xr:uid="{00000000-0005-0000-0000-00008B0A0000}"/>
    <cellStyle name="Célula Vinculada 3 6" xfId="2366" xr:uid="{00000000-0005-0000-0000-00008C0A0000}"/>
    <cellStyle name="Célula Vinculada 3 7" xfId="17520" xr:uid="{00000000-0005-0000-0000-00008D0A0000}"/>
    <cellStyle name="Célula Vinculada 4" xfId="10610" xr:uid="{00000000-0005-0000-0000-00008E0A0000}"/>
    <cellStyle name="Check Cell 2" xfId="36" xr:uid="{00000000-0005-0000-0000-00008F0A0000}"/>
    <cellStyle name="Check Cell 2 2" xfId="244" xr:uid="{00000000-0005-0000-0000-0000900A0000}"/>
    <cellStyle name="Check Cell 2 3" xfId="372" xr:uid="{00000000-0005-0000-0000-0000910A0000}"/>
    <cellStyle name="Check Cell 2 4" xfId="17383" xr:uid="{00000000-0005-0000-0000-0000920A0000}"/>
    <cellStyle name="Check Cell 3" xfId="27" xr:uid="{00000000-0005-0000-0000-0000930A0000}"/>
    <cellStyle name="Code" xfId="2371" xr:uid="{00000000-0005-0000-0000-0000940A0000}"/>
    <cellStyle name="Code 2" xfId="2372" xr:uid="{00000000-0005-0000-0000-0000950A0000}"/>
    <cellStyle name="Code 3" xfId="2373" xr:uid="{00000000-0005-0000-0000-0000960A0000}"/>
    <cellStyle name="Code 4" xfId="2374" xr:uid="{00000000-0005-0000-0000-0000970A0000}"/>
    <cellStyle name="Code Section" xfId="2375" xr:uid="{00000000-0005-0000-0000-0000980A0000}"/>
    <cellStyle name="Code Section 2" xfId="2376" xr:uid="{00000000-0005-0000-0000-0000990A0000}"/>
    <cellStyle name="Code Section 3" xfId="2377" xr:uid="{00000000-0005-0000-0000-00009A0A0000}"/>
    <cellStyle name="Code Section 4" xfId="2378" xr:uid="{00000000-0005-0000-0000-00009B0A0000}"/>
    <cellStyle name="Code Section 5" xfId="2379" xr:uid="{00000000-0005-0000-0000-00009C0A0000}"/>
    <cellStyle name="ColHeading" xfId="2380" xr:uid="{00000000-0005-0000-0000-00009D0A0000}"/>
    <cellStyle name="Collegamento ipertestuale" xfId="2381" xr:uid="{00000000-0005-0000-0000-00009E0A0000}"/>
    <cellStyle name="Comma (0.0)" xfId="2382" xr:uid="{00000000-0005-0000-0000-00009F0A0000}"/>
    <cellStyle name="Comma 0" xfId="2383" xr:uid="{00000000-0005-0000-0000-0000A00A0000}"/>
    <cellStyle name="Comma 0*" xfId="2384" xr:uid="{00000000-0005-0000-0000-0000A10A0000}"/>
    <cellStyle name="Comma 0_Budget 2001 - Business Plan" xfId="2385" xr:uid="{00000000-0005-0000-0000-0000A20A0000}"/>
    <cellStyle name="Comma 10" xfId="17223" xr:uid="{00000000-0005-0000-0000-0000A30A0000}"/>
    <cellStyle name="Comma 11" xfId="17169" xr:uid="{00000000-0005-0000-0000-0000A40A0000}"/>
    <cellStyle name="Comma 12" xfId="530" xr:uid="{00000000-0005-0000-0000-0000A50A0000}"/>
    <cellStyle name="Comma 13" xfId="534" xr:uid="{00000000-0005-0000-0000-0000A60A0000}"/>
    <cellStyle name="Comma 14" xfId="17591" xr:uid="{00000000-0005-0000-0000-0000A70A0000}"/>
    <cellStyle name="Comma 15" xfId="17594" xr:uid="{00000000-0005-0000-0000-0000A80A0000}"/>
    <cellStyle name="Comma 16" xfId="17590" xr:uid="{00000000-0005-0000-0000-0000A90A0000}"/>
    <cellStyle name="Comma 2" xfId="6" xr:uid="{00000000-0005-0000-0000-0000AA0A0000}"/>
    <cellStyle name="Comma 2 10" xfId="583" xr:uid="{00000000-0005-0000-0000-0000AB0A0000}"/>
    <cellStyle name="Comma 2 11" xfId="17575" xr:uid="{00000000-0005-0000-0000-0000AC0A0000}"/>
    <cellStyle name="Comma 2 12" xfId="9" xr:uid="{00000000-0005-0000-0000-0000AD0A0000}"/>
    <cellStyle name="Comma 2 2" xfId="14" xr:uid="{00000000-0005-0000-0000-0000AE0A0000}"/>
    <cellStyle name="Comma 2 2 2" xfId="177" xr:uid="{00000000-0005-0000-0000-0000AF0A0000}"/>
    <cellStyle name="Comma 2 2 2 2" xfId="229" xr:uid="{00000000-0005-0000-0000-0000B00A0000}"/>
    <cellStyle name="Comma 2 2 2 2 2" xfId="325" xr:uid="{00000000-0005-0000-0000-0000B10A0000}"/>
    <cellStyle name="Comma 2 2 2 2 3" xfId="375" xr:uid="{00000000-0005-0000-0000-0000B20A0000}"/>
    <cellStyle name="Comma 2 2 2 3" xfId="292" xr:uid="{00000000-0005-0000-0000-0000B30A0000}"/>
    <cellStyle name="Comma 2 2 2 4" xfId="374" xr:uid="{00000000-0005-0000-0000-0000B40A0000}"/>
    <cellStyle name="Comma 2 2 2 5" xfId="17181" xr:uid="{00000000-0005-0000-0000-0000B50A0000}"/>
    <cellStyle name="Comma 2 2 2 6" xfId="17579" xr:uid="{00000000-0005-0000-0000-0000B60A0000}"/>
    <cellStyle name="Comma 2 2 3" xfId="214" xr:uid="{00000000-0005-0000-0000-0000B70A0000}"/>
    <cellStyle name="Comma 2 2 3 2" xfId="311" xr:uid="{00000000-0005-0000-0000-0000B80A0000}"/>
    <cellStyle name="Comma 2 2 3 3" xfId="376" xr:uid="{00000000-0005-0000-0000-0000B90A0000}"/>
    <cellStyle name="Comma 2 2 4" xfId="373" xr:uid="{00000000-0005-0000-0000-0000BA0A0000}"/>
    <cellStyle name="Comma 2 2 5" xfId="458" xr:uid="{00000000-0005-0000-0000-0000BB0A0000}"/>
    <cellStyle name="Comma 2 2 6" xfId="524" xr:uid="{00000000-0005-0000-0000-0000BC0A0000}"/>
    <cellStyle name="Comma 2 2 7" xfId="12809" xr:uid="{00000000-0005-0000-0000-0000BD0A0000}"/>
    <cellStyle name="Comma 2 2 8" xfId="17141" xr:uid="{00000000-0005-0000-0000-0000BE0A0000}"/>
    <cellStyle name="Comma 2 3" xfId="37" xr:uid="{00000000-0005-0000-0000-0000BF0A0000}"/>
    <cellStyle name="Comma 2 3 2" xfId="228" xr:uid="{00000000-0005-0000-0000-0000C00A0000}"/>
    <cellStyle name="Comma 2 3 2 2" xfId="324" xr:uid="{00000000-0005-0000-0000-0000C10A0000}"/>
    <cellStyle name="Comma 2 3 2 3" xfId="378" xr:uid="{00000000-0005-0000-0000-0000C20A0000}"/>
    <cellStyle name="Comma 2 3 3" xfId="291" xr:uid="{00000000-0005-0000-0000-0000C30A0000}"/>
    <cellStyle name="Comma 2 3 4" xfId="176" xr:uid="{00000000-0005-0000-0000-0000C40A0000}"/>
    <cellStyle name="Comma 2 3 5" xfId="377" xr:uid="{00000000-0005-0000-0000-0000C50A0000}"/>
    <cellStyle name="Comma 2 3 6" xfId="2386" xr:uid="{00000000-0005-0000-0000-0000C60A0000}"/>
    <cellStyle name="Comma 2 3 7" xfId="17170" xr:uid="{00000000-0005-0000-0000-0000C70A0000}"/>
    <cellStyle name="Comma 2 4" xfId="193" xr:uid="{00000000-0005-0000-0000-0000C80A0000}"/>
    <cellStyle name="Comma 2 4 2" xfId="239" xr:uid="{00000000-0005-0000-0000-0000C90A0000}"/>
    <cellStyle name="Comma 2 4 2 2" xfId="335" xr:uid="{00000000-0005-0000-0000-0000CA0A0000}"/>
    <cellStyle name="Comma 2 4 2 3" xfId="380" xr:uid="{00000000-0005-0000-0000-0000CB0A0000}"/>
    <cellStyle name="Comma 2 4 3" xfId="302" xr:uid="{00000000-0005-0000-0000-0000CC0A0000}"/>
    <cellStyle name="Comma 2 4 4" xfId="379" xr:uid="{00000000-0005-0000-0000-0000CD0A0000}"/>
    <cellStyle name="Comma 2 4 5" xfId="547" xr:uid="{00000000-0005-0000-0000-0000CE0A0000}"/>
    <cellStyle name="Comma 2 5" xfId="213" xr:uid="{00000000-0005-0000-0000-0000CF0A0000}"/>
    <cellStyle name="Comma 2 5 2" xfId="310" xr:uid="{00000000-0005-0000-0000-0000D00A0000}"/>
    <cellStyle name="Comma 2 5 3" xfId="381" xr:uid="{00000000-0005-0000-0000-0000D10A0000}"/>
    <cellStyle name="Comma 2 6" xfId="282" xr:uid="{00000000-0005-0000-0000-0000D20A0000}"/>
    <cellStyle name="Comma 2 6 2" xfId="382" xr:uid="{00000000-0005-0000-0000-0000D30A0000}"/>
    <cellStyle name="Comma 2 7" xfId="138" xr:uid="{00000000-0005-0000-0000-0000D40A0000}"/>
    <cellStyle name="Comma 2 8" xfId="357" xr:uid="{00000000-0005-0000-0000-0000D50A0000}"/>
    <cellStyle name="Comma 2 9" xfId="519" xr:uid="{00000000-0005-0000-0000-0000D60A0000}"/>
    <cellStyle name="Comma 2_Gráfico Vendas - Alimentação" xfId="13313" xr:uid="{00000000-0005-0000-0000-0000D70A0000}"/>
    <cellStyle name="Comma 3" xfId="11" xr:uid="{00000000-0005-0000-0000-0000D80A0000}"/>
    <cellStyle name="Comma 3 2" xfId="53" xr:uid="{00000000-0005-0000-0000-0000D90A0000}"/>
    <cellStyle name="Comma 3 2 2" xfId="238" xr:uid="{00000000-0005-0000-0000-0000DA0A0000}"/>
    <cellStyle name="Comma 3 2 2 2" xfId="334" xr:uid="{00000000-0005-0000-0000-0000DB0A0000}"/>
    <cellStyle name="Comma 3 2 2 2 2" xfId="16578" xr:uid="{00000000-0005-0000-0000-0000DC0A0000}"/>
    <cellStyle name="Comma 3 2 2 2 3" xfId="13726" xr:uid="{00000000-0005-0000-0000-0000DD0A0000}"/>
    <cellStyle name="Comma 3 2 2 3" xfId="385" xr:uid="{00000000-0005-0000-0000-0000DE0A0000}"/>
    <cellStyle name="Comma 3 2 2 3 2" xfId="15117" xr:uid="{00000000-0005-0000-0000-0000DF0A0000}"/>
    <cellStyle name="Comma 3 2 2 4" xfId="11825" xr:uid="{00000000-0005-0000-0000-0000E00A0000}"/>
    <cellStyle name="Comma 3 2 3" xfId="301" xr:uid="{00000000-0005-0000-0000-0000E10A0000}"/>
    <cellStyle name="Comma 3 2 3 2" xfId="15739" xr:uid="{00000000-0005-0000-0000-0000E20A0000}"/>
    <cellStyle name="Comma 3 2 3 3" xfId="12862" xr:uid="{00000000-0005-0000-0000-0000E30A0000}"/>
    <cellStyle name="Comma 3 2 4" xfId="186" xr:uid="{00000000-0005-0000-0000-0000E40A0000}"/>
    <cellStyle name="Comma 3 2 4 2" xfId="14319" xr:uid="{00000000-0005-0000-0000-0000E50A0000}"/>
    <cellStyle name="Comma 3 2 5" xfId="384" xr:uid="{00000000-0005-0000-0000-0000E60A0000}"/>
    <cellStyle name="Comma 3 2 6" xfId="10758" xr:uid="{00000000-0005-0000-0000-0000E70A0000}"/>
    <cellStyle name="Comma 3 3" xfId="196" xr:uid="{00000000-0005-0000-0000-0000E80A0000}"/>
    <cellStyle name="Comma 3 3 2" xfId="240" xr:uid="{00000000-0005-0000-0000-0000E90A0000}"/>
    <cellStyle name="Comma 3 3 2 2" xfId="336" xr:uid="{00000000-0005-0000-0000-0000EA0A0000}"/>
    <cellStyle name="Comma 3 3 2 2 2" xfId="16179" xr:uid="{00000000-0005-0000-0000-0000EB0A0000}"/>
    <cellStyle name="Comma 3 3 2 3" xfId="387" xr:uid="{00000000-0005-0000-0000-0000EC0A0000}"/>
    <cellStyle name="Comma 3 3 2 4" xfId="13327" xr:uid="{00000000-0005-0000-0000-0000ED0A0000}"/>
    <cellStyle name="Comma 3 3 3" xfId="303" xr:uid="{00000000-0005-0000-0000-0000EE0A0000}"/>
    <cellStyle name="Comma 3 3 3 2" xfId="14718" xr:uid="{00000000-0005-0000-0000-0000EF0A0000}"/>
    <cellStyle name="Comma 3 3 4" xfId="386" xr:uid="{00000000-0005-0000-0000-0000F00A0000}"/>
    <cellStyle name="Comma 3 3 5" xfId="11416" xr:uid="{00000000-0005-0000-0000-0000F10A0000}"/>
    <cellStyle name="Comma 3 4" xfId="224" xr:uid="{00000000-0005-0000-0000-0000F20A0000}"/>
    <cellStyle name="Comma 3 4 2" xfId="320" xr:uid="{00000000-0005-0000-0000-0000F30A0000}"/>
    <cellStyle name="Comma 3 4 2 2" xfId="15509" xr:uid="{00000000-0005-0000-0000-0000F40A0000}"/>
    <cellStyle name="Comma 3 4 3" xfId="388" xr:uid="{00000000-0005-0000-0000-0000F50A0000}"/>
    <cellStyle name="Comma 3 4 4" xfId="12616" xr:uid="{00000000-0005-0000-0000-0000F60A0000}"/>
    <cellStyle name="Comma 3 5" xfId="170" xr:uid="{00000000-0005-0000-0000-0000F70A0000}"/>
    <cellStyle name="Comma 3 5 2" xfId="14116" xr:uid="{00000000-0005-0000-0000-0000F80A0000}"/>
    <cellStyle name="Comma 3 6" xfId="383" xr:uid="{00000000-0005-0000-0000-0000F90A0000}"/>
    <cellStyle name="Comma 3 6 2" xfId="2387" xr:uid="{00000000-0005-0000-0000-0000FA0A0000}"/>
    <cellStyle name="Comma 3 7" xfId="562" xr:uid="{00000000-0005-0000-0000-0000FB0A0000}"/>
    <cellStyle name="Comma 3 8" xfId="17179" xr:uid="{00000000-0005-0000-0000-0000FC0A0000}"/>
    <cellStyle name="Comma 3 9" xfId="17395" xr:uid="{00000000-0005-0000-0000-0000FD0A0000}"/>
    <cellStyle name="Comma 4" xfId="55" xr:uid="{00000000-0005-0000-0000-0000FE0A0000}"/>
    <cellStyle name="Comma 4 2" xfId="212" xr:uid="{00000000-0005-0000-0000-0000FF0A0000}"/>
    <cellStyle name="Comma 4 3" xfId="570" xr:uid="{00000000-0005-0000-0000-0000000B0000}"/>
    <cellStyle name="Comma 4 4" xfId="17177" xr:uid="{00000000-0005-0000-0000-0000010B0000}"/>
    <cellStyle name="Comma 5" xfId="133" xr:uid="{00000000-0005-0000-0000-0000020B0000}"/>
    <cellStyle name="Comma 5 2" xfId="2753" xr:uid="{00000000-0005-0000-0000-0000030B0000}"/>
    <cellStyle name="Comma 5 3" xfId="17184" xr:uid="{00000000-0005-0000-0000-0000040B0000}"/>
    <cellStyle name="Comma 6" xfId="459" xr:uid="{00000000-0005-0000-0000-0000050B0000}"/>
    <cellStyle name="Comma 6 2" xfId="17192" xr:uid="{00000000-0005-0000-0000-0000060B0000}"/>
    <cellStyle name="Comma 7" xfId="539" xr:uid="{00000000-0005-0000-0000-0000070B0000}"/>
    <cellStyle name="Comma 7 2" xfId="17204" xr:uid="{00000000-0005-0000-0000-0000080B0000}"/>
    <cellStyle name="Comma 8" xfId="17224" xr:uid="{00000000-0005-0000-0000-0000090B0000}"/>
    <cellStyle name="Comma 9" xfId="17225" xr:uid="{00000000-0005-0000-0000-00000A0B0000}"/>
    <cellStyle name="Comma0" xfId="2388" xr:uid="{00000000-0005-0000-0000-00000B0B0000}"/>
    <cellStyle name="Comma0 - Estilo1" xfId="2389" xr:uid="{00000000-0005-0000-0000-00000C0B0000}"/>
    <cellStyle name="Comma0 - Estilo1 2" xfId="17386" xr:uid="{00000000-0005-0000-0000-00000D0B0000}"/>
    <cellStyle name="Comma0 - Modelo1" xfId="2390" xr:uid="{00000000-0005-0000-0000-00000E0B0000}"/>
    <cellStyle name="Comma0 - Style1" xfId="2391" xr:uid="{00000000-0005-0000-0000-00000F0B0000}"/>
    <cellStyle name="Comma0 2" xfId="17385" xr:uid="{00000000-0005-0000-0000-0000100B0000}"/>
    <cellStyle name="Comma0 3" xfId="17545" xr:uid="{00000000-0005-0000-0000-0000110B0000}"/>
    <cellStyle name="Comma0 4" xfId="17582" xr:uid="{00000000-0005-0000-0000-0000120B0000}"/>
    <cellStyle name="Comma0 5" xfId="17589" xr:uid="{00000000-0005-0000-0000-0000130B0000}"/>
    <cellStyle name="Comma0_Aluguel Econômico - 2009 04.08" xfId="17387" xr:uid="{00000000-0005-0000-0000-0000140B0000}"/>
    <cellStyle name="Comma1 - Estilo1" xfId="2392" xr:uid="{00000000-0005-0000-0000-0000150B0000}"/>
    <cellStyle name="Comma1 - Estilo1 2" xfId="17388" xr:uid="{00000000-0005-0000-0000-0000160B0000}"/>
    <cellStyle name="Comma1 - Modelo2" xfId="2393" xr:uid="{00000000-0005-0000-0000-0000170B0000}"/>
    <cellStyle name="Comma1 - Style2" xfId="2394" xr:uid="{00000000-0005-0000-0000-0000180B0000}"/>
    <cellStyle name="Company" xfId="2395" xr:uid="{00000000-0005-0000-0000-0000190B0000}"/>
    <cellStyle name="Compressed" xfId="2396" xr:uid="{00000000-0005-0000-0000-00001A0B0000}"/>
    <cellStyle name="Cor1" xfId="2397" xr:uid="{00000000-0005-0000-0000-00001B0B0000}"/>
    <cellStyle name="Cor2" xfId="2398" xr:uid="{00000000-0005-0000-0000-00001C0B0000}"/>
    <cellStyle name="Cor3" xfId="2399" xr:uid="{00000000-0005-0000-0000-00001D0B0000}"/>
    <cellStyle name="Cor4" xfId="2400" xr:uid="{00000000-0005-0000-0000-00001E0B0000}"/>
    <cellStyle name="Cor5" xfId="2401" xr:uid="{00000000-0005-0000-0000-00001F0B0000}"/>
    <cellStyle name="Cor6" xfId="2402" xr:uid="{00000000-0005-0000-0000-0000200B0000}"/>
    <cellStyle name="Correcto" xfId="2403" xr:uid="{00000000-0005-0000-0000-0000210B0000}"/>
    <cellStyle name="Currency $" xfId="546" xr:uid="{00000000-0005-0000-0000-0000220B0000}"/>
    <cellStyle name="Currency $ 2" xfId="2404" xr:uid="{00000000-0005-0000-0000-0000230B0000}"/>
    <cellStyle name="Currency $ 3" xfId="2405" xr:uid="{00000000-0005-0000-0000-0000240B0000}"/>
    <cellStyle name="Currency [1]" xfId="2406" xr:uid="{00000000-0005-0000-0000-0000250B0000}"/>
    <cellStyle name="Currency [2]" xfId="2407" xr:uid="{00000000-0005-0000-0000-0000260B0000}"/>
    <cellStyle name="Currency 0" xfId="2408" xr:uid="{00000000-0005-0000-0000-0000270B0000}"/>
    <cellStyle name="Currency 10" xfId="17226" xr:uid="{00000000-0005-0000-0000-0000280B0000}"/>
    <cellStyle name="Currency 11" xfId="9662" xr:uid="{00000000-0005-0000-0000-0000290B0000}"/>
    <cellStyle name="Currency 2" xfId="38" xr:uid="{00000000-0005-0000-0000-00002A0B0000}"/>
    <cellStyle name="Currency 2 2" xfId="194" xr:uid="{00000000-0005-0000-0000-00002B0B0000}"/>
    <cellStyle name="Currency 2 2 2" xfId="525" xr:uid="{00000000-0005-0000-0000-00002C0B0000}"/>
    <cellStyle name="Currency 2 2 3" xfId="12808" xr:uid="{00000000-0005-0000-0000-00002D0B0000}"/>
    <cellStyle name="Currency 2 2 4" xfId="17227" xr:uid="{00000000-0005-0000-0000-00002E0B0000}"/>
    <cellStyle name="Currency 2 3" xfId="139" xr:uid="{00000000-0005-0000-0000-00002F0B0000}"/>
    <cellStyle name="Currency 2 3 2" xfId="17180" xr:uid="{00000000-0005-0000-0000-0000300B0000}"/>
    <cellStyle name="Currency 2 4" xfId="520" xr:uid="{00000000-0005-0000-0000-0000310B0000}"/>
    <cellStyle name="Currency 2 4 2" xfId="548" xr:uid="{00000000-0005-0000-0000-0000320B0000}"/>
    <cellStyle name="Currency 2 5" xfId="2409" xr:uid="{00000000-0005-0000-0000-0000330B0000}"/>
    <cellStyle name="Currency 2 6" xfId="532" xr:uid="{00000000-0005-0000-0000-0000340B0000}"/>
    <cellStyle name="Currency 2_Gráfico Vendas - Alimentação" xfId="14111" xr:uid="{00000000-0005-0000-0000-0000350B0000}"/>
    <cellStyle name="Currency 3" xfId="147" xr:uid="{00000000-0005-0000-0000-0000360B0000}"/>
    <cellStyle name="Currency 4" xfId="165" xr:uid="{00000000-0005-0000-0000-0000370B0000}"/>
    <cellStyle name="Currency 4 2" xfId="17193" xr:uid="{00000000-0005-0000-0000-0000380B0000}"/>
    <cellStyle name="Currency 5" xfId="215" xr:uid="{00000000-0005-0000-0000-0000390B0000}"/>
    <cellStyle name="Currency 5 2" xfId="17205" xr:uid="{00000000-0005-0000-0000-00003A0B0000}"/>
    <cellStyle name="Currency 6" xfId="140" xr:uid="{00000000-0005-0000-0000-00003B0B0000}"/>
    <cellStyle name="Currency 6 2" xfId="17228" xr:uid="{00000000-0005-0000-0000-00003C0B0000}"/>
    <cellStyle name="Currency 7" xfId="17229" xr:uid="{00000000-0005-0000-0000-00003D0B0000}"/>
    <cellStyle name="Currency 8" xfId="17230" xr:uid="{00000000-0005-0000-0000-00003E0B0000}"/>
    <cellStyle name="Currency 9" xfId="17231" xr:uid="{00000000-0005-0000-0000-00003F0B0000}"/>
    <cellStyle name="Currency0" xfId="2410" xr:uid="{00000000-0005-0000-0000-0000400B0000}"/>
    <cellStyle name="Currency0 2" xfId="2411" xr:uid="{00000000-0005-0000-0000-0000410B0000}"/>
    <cellStyle name="Currency0 3" xfId="2412" xr:uid="{00000000-0005-0000-0000-0000420B0000}"/>
    <cellStyle name="Currency0 4" xfId="2413" xr:uid="{00000000-0005-0000-0000-0000430B0000}"/>
    <cellStyle name="Dash" xfId="2414" xr:uid="{00000000-0005-0000-0000-0000440B0000}"/>
    <cellStyle name="Data" xfId="89" xr:uid="{00000000-0005-0000-0000-0000450B0000}"/>
    <cellStyle name="Data 2" xfId="2415" xr:uid="{00000000-0005-0000-0000-0000460B0000}"/>
    <cellStyle name="Date" xfId="2416" xr:uid="{00000000-0005-0000-0000-0000470B0000}"/>
    <cellStyle name="Date [d-mmm-yy]" xfId="2417" xr:uid="{00000000-0005-0000-0000-0000480B0000}"/>
    <cellStyle name="Date [mm-d-yy]" xfId="2418" xr:uid="{00000000-0005-0000-0000-0000490B0000}"/>
    <cellStyle name="Date [mm-d-yyyy]" xfId="2419" xr:uid="{00000000-0005-0000-0000-00004A0B0000}"/>
    <cellStyle name="Date [mmm-d-yyyy]" xfId="2420" xr:uid="{00000000-0005-0000-0000-00004B0B0000}"/>
    <cellStyle name="Date [mmm-d-yyyy] 2" xfId="2421" xr:uid="{00000000-0005-0000-0000-00004C0B0000}"/>
    <cellStyle name="Date [mmm-d-yyyy] 3" xfId="2422" xr:uid="{00000000-0005-0000-0000-00004D0B0000}"/>
    <cellStyle name="Date [mmm-d-yyyy] 4" xfId="2423" xr:uid="{00000000-0005-0000-0000-00004E0B0000}"/>
    <cellStyle name="Date [mmm-yy]" xfId="2424" xr:uid="{00000000-0005-0000-0000-00004F0B0000}"/>
    <cellStyle name="Date [mmm-yyyy]" xfId="2425" xr:uid="{00000000-0005-0000-0000-0000500B0000}"/>
    <cellStyle name="Date [mmm-yyyy] 2" xfId="2426" xr:uid="{00000000-0005-0000-0000-0000510B0000}"/>
    <cellStyle name="Date [mmm-yyyy] 2 2" xfId="16982" xr:uid="{00000000-0005-0000-0000-0000520B0000}"/>
    <cellStyle name="Date [mmm-yyyy] 3" xfId="16981" xr:uid="{00000000-0005-0000-0000-0000530B0000}"/>
    <cellStyle name="Date 2" xfId="2427" xr:uid="{00000000-0005-0000-0000-0000540B0000}"/>
    <cellStyle name="Date 2 2" xfId="10760" xr:uid="{00000000-0005-0000-0000-0000550B0000}"/>
    <cellStyle name="Date 3" xfId="10759" xr:uid="{00000000-0005-0000-0000-0000560B0000}"/>
    <cellStyle name="Date 4" xfId="11417" xr:uid="{00000000-0005-0000-0000-0000570B0000}"/>
    <cellStyle name="Date 5" xfId="12617" xr:uid="{00000000-0005-0000-0000-0000580B0000}"/>
    <cellStyle name="Date 6" xfId="14117" xr:uid="{00000000-0005-0000-0000-0000590B0000}"/>
    <cellStyle name="Date 7" xfId="16980" xr:uid="{00000000-0005-0000-0000-00005A0B0000}"/>
    <cellStyle name="Date Aligned" xfId="2428" xr:uid="{00000000-0005-0000-0000-00005B0B0000}"/>
    <cellStyle name="Date_campo_grande5" xfId="2429" xr:uid="{00000000-0005-0000-0000-00005C0B0000}"/>
    <cellStyle name="Date2" xfId="2430" xr:uid="{00000000-0005-0000-0000-00005D0B0000}"/>
    <cellStyle name="default" xfId="2431" xr:uid="{00000000-0005-0000-0000-00005E0B0000}"/>
    <cellStyle name="DESCRIÇÃO" xfId="2432" xr:uid="{00000000-0005-0000-0000-00005F0B0000}"/>
    <cellStyle name="DESCRIÇÃO 2" xfId="10761" xr:uid="{00000000-0005-0000-0000-0000600B0000}"/>
    <cellStyle name="Design" xfId="2433" xr:uid="{00000000-0005-0000-0000-0000610B0000}"/>
    <cellStyle name="Dezimal [0]_Hammerson Tenancy Schedules" xfId="2434" xr:uid="{00000000-0005-0000-0000-0000620B0000}"/>
    <cellStyle name="Dezimal_061009_3do cash flow" xfId="2435" xr:uid="{00000000-0005-0000-0000-0000630B0000}"/>
    <cellStyle name="Dia" xfId="2436" xr:uid="{00000000-0005-0000-0000-0000640B0000}"/>
    <cellStyle name="División" xfId="2437" xr:uid="{00000000-0005-0000-0000-0000650B0000}"/>
    <cellStyle name="División 2" xfId="2438" xr:uid="{00000000-0005-0000-0000-0000660B0000}"/>
    <cellStyle name="División 3" xfId="2439" xr:uid="{00000000-0005-0000-0000-0000670B0000}"/>
    <cellStyle name="División 4" xfId="2440" xr:uid="{00000000-0005-0000-0000-0000680B0000}"/>
    <cellStyle name="Dollar" xfId="2441" xr:uid="{00000000-0005-0000-0000-0000690B0000}"/>
    <cellStyle name="Dollar 2" xfId="10762" xr:uid="{00000000-0005-0000-0000-00006A0B0000}"/>
    <cellStyle name="Dollar 2 2" xfId="11826" xr:uid="{00000000-0005-0000-0000-00006B0B0000}"/>
    <cellStyle name="Dollar 2 2 2" xfId="13727" xr:uid="{00000000-0005-0000-0000-00006C0B0000}"/>
    <cellStyle name="Dollar 2 2 2 2" xfId="16579" xr:uid="{00000000-0005-0000-0000-00006D0B0000}"/>
    <cellStyle name="Dollar 2 2 3" xfId="15118" xr:uid="{00000000-0005-0000-0000-00006E0B0000}"/>
    <cellStyle name="Dollar 2 3" xfId="12863" xr:uid="{00000000-0005-0000-0000-00006F0B0000}"/>
    <cellStyle name="Dollar 2 3 2" xfId="15740" xr:uid="{00000000-0005-0000-0000-0000700B0000}"/>
    <cellStyle name="Dollar 2 4" xfId="14320" xr:uid="{00000000-0005-0000-0000-0000710B0000}"/>
    <cellStyle name="Dollar 3" xfId="11418" xr:uid="{00000000-0005-0000-0000-0000720B0000}"/>
    <cellStyle name="Dollar 3 2" xfId="13328" xr:uid="{00000000-0005-0000-0000-0000730B0000}"/>
    <cellStyle name="Dollar 3 2 2" xfId="16180" xr:uid="{00000000-0005-0000-0000-0000740B0000}"/>
    <cellStyle name="Dollar 3 3" xfId="14719" xr:uid="{00000000-0005-0000-0000-0000750B0000}"/>
    <cellStyle name="dollars" xfId="2442" xr:uid="{00000000-0005-0000-0000-0000760B0000}"/>
    <cellStyle name="Dotted Line" xfId="2443" xr:uid="{00000000-0005-0000-0000-0000770B0000}"/>
    <cellStyle name="Double Accounting" xfId="2444" xr:uid="{00000000-0005-0000-0000-0000780B0000}"/>
    <cellStyle name="Encabez1" xfId="2445" xr:uid="{00000000-0005-0000-0000-0000790B0000}"/>
    <cellStyle name="Encabez2" xfId="2446" xr:uid="{00000000-0005-0000-0000-00007A0B0000}"/>
    <cellStyle name="Encabezado 4" xfId="2447" xr:uid="{00000000-0005-0000-0000-00007B0B0000}"/>
    <cellStyle name="Ênfase1" xfId="17155" xr:uid="{00000000-0005-0000-0000-00007C0B0000}"/>
    <cellStyle name="Ênfase1 2" xfId="477" xr:uid="{00000000-0005-0000-0000-00007D0B0000}"/>
    <cellStyle name="Ênfase1 2 2" xfId="2449" xr:uid="{00000000-0005-0000-0000-00007E0B0000}"/>
    <cellStyle name="Ênfase1 2 3" xfId="2450" xr:uid="{00000000-0005-0000-0000-00007F0B0000}"/>
    <cellStyle name="Ênfase1 2 4" xfId="2451" xr:uid="{00000000-0005-0000-0000-0000800B0000}"/>
    <cellStyle name="Ênfase1 2 5" xfId="2452" xr:uid="{00000000-0005-0000-0000-0000810B0000}"/>
    <cellStyle name="Ênfase1 2 6" xfId="2448" xr:uid="{00000000-0005-0000-0000-0000820B0000}"/>
    <cellStyle name="Ênfase1 2 7" xfId="17471" xr:uid="{00000000-0005-0000-0000-0000830B0000}"/>
    <cellStyle name="Ênfase1 2_desc" xfId="2453" xr:uid="{00000000-0005-0000-0000-0000840B0000}"/>
    <cellStyle name="Ênfase1 3" xfId="2454" xr:uid="{00000000-0005-0000-0000-0000850B0000}"/>
    <cellStyle name="Ênfase1 3 2" xfId="2455" xr:uid="{00000000-0005-0000-0000-0000860B0000}"/>
    <cellStyle name="Ênfase1 3 3" xfId="2456" xr:uid="{00000000-0005-0000-0000-0000870B0000}"/>
    <cellStyle name="Ênfase1 3 4" xfId="2457" xr:uid="{00000000-0005-0000-0000-0000880B0000}"/>
    <cellStyle name="Ênfase1 3 5" xfId="2458" xr:uid="{00000000-0005-0000-0000-0000890B0000}"/>
    <cellStyle name="Ênfase1 3 6" xfId="17470" xr:uid="{00000000-0005-0000-0000-00008A0B0000}"/>
    <cellStyle name="Ênfase1 4" xfId="10611" xr:uid="{00000000-0005-0000-0000-00008B0B0000}"/>
    <cellStyle name="Ênfase2" xfId="17156" xr:uid="{00000000-0005-0000-0000-00008C0B0000}"/>
    <cellStyle name="Ênfase2 2" xfId="481" xr:uid="{00000000-0005-0000-0000-00008D0B0000}"/>
    <cellStyle name="Ênfase2 2 2" xfId="2460" xr:uid="{00000000-0005-0000-0000-00008E0B0000}"/>
    <cellStyle name="Ênfase2 2 3" xfId="2461" xr:uid="{00000000-0005-0000-0000-00008F0B0000}"/>
    <cellStyle name="Ênfase2 2 4" xfId="2462" xr:uid="{00000000-0005-0000-0000-0000900B0000}"/>
    <cellStyle name="Ênfase2 2 5" xfId="2463" xr:uid="{00000000-0005-0000-0000-0000910B0000}"/>
    <cellStyle name="Ênfase2 2 6" xfId="2459" xr:uid="{00000000-0005-0000-0000-0000920B0000}"/>
    <cellStyle name="Ênfase2 2 7" xfId="17473" xr:uid="{00000000-0005-0000-0000-0000930B0000}"/>
    <cellStyle name="Ênfase2 2_desc" xfId="2464" xr:uid="{00000000-0005-0000-0000-0000940B0000}"/>
    <cellStyle name="Ênfase2 3" xfId="2465" xr:uid="{00000000-0005-0000-0000-0000950B0000}"/>
    <cellStyle name="Ênfase2 3 2" xfId="2466" xr:uid="{00000000-0005-0000-0000-0000960B0000}"/>
    <cellStyle name="Ênfase2 3 3" xfId="2467" xr:uid="{00000000-0005-0000-0000-0000970B0000}"/>
    <cellStyle name="Ênfase2 3 4" xfId="2468" xr:uid="{00000000-0005-0000-0000-0000980B0000}"/>
    <cellStyle name="Ênfase2 3 5" xfId="2469" xr:uid="{00000000-0005-0000-0000-0000990B0000}"/>
    <cellStyle name="Ênfase2 3 6" xfId="17472" xr:uid="{00000000-0005-0000-0000-00009A0B0000}"/>
    <cellStyle name="Ênfase2 4" xfId="10612" xr:uid="{00000000-0005-0000-0000-00009B0B0000}"/>
    <cellStyle name="Ênfase3" xfId="17157" xr:uid="{00000000-0005-0000-0000-00009C0B0000}"/>
    <cellStyle name="Ênfase3 2" xfId="485" xr:uid="{00000000-0005-0000-0000-00009D0B0000}"/>
    <cellStyle name="Ênfase3 2 2" xfId="2471" xr:uid="{00000000-0005-0000-0000-00009E0B0000}"/>
    <cellStyle name="Ênfase3 2 3" xfId="2472" xr:uid="{00000000-0005-0000-0000-00009F0B0000}"/>
    <cellStyle name="Ênfase3 2 4" xfId="2473" xr:uid="{00000000-0005-0000-0000-0000A00B0000}"/>
    <cellStyle name="Ênfase3 2 5" xfId="2474" xr:uid="{00000000-0005-0000-0000-0000A10B0000}"/>
    <cellStyle name="Ênfase3 2 6" xfId="2470" xr:uid="{00000000-0005-0000-0000-0000A20B0000}"/>
    <cellStyle name="Ênfase3 2 7" xfId="17475" xr:uid="{00000000-0005-0000-0000-0000A30B0000}"/>
    <cellStyle name="Ênfase3 2_desc" xfId="2475" xr:uid="{00000000-0005-0000-0000-0000A40B0000}"/>
    <cellStyle name="Ênfase3 3" xfId="2476" xr:uid="{00000000-0005-0000-0000-0000A50B0000}"/>
    <cellStyle name="Ênfase3 3 2" xfId="2477" xr:uid="{00000000-0005-0000-0000-0000A60B0000}"/>
    <cellStyle name="Ênfase3 3 3" xfId="2478" xr:uid="{00000000-0005-0000-0000-0000A70B0000}"/>
    <cellStyle name="Ênfase3 3 4" xfId="2479" xr:uid="{00000000-0005-0000-0000-0000A80B0000}"/>
    <cellStyle name="Ênfase3 3 5" xfId="2480" xr:uid="{00000000-0005-0000-0000-0000A90B0000}"/>
    <cellStyle name="Ênfase3 3 6" xfId="17474" xr:uid="{00000000-0005-0000-0000-0000AA0B0000}"/>
    <cellStyle name="Ênfase3 4" xfId="10613" xr:uid="{00000000-0005-0000-0000-0000AB0B0000}"/>
    <cellStyle name="Ênfase4" xfId="17158" xr:uid="{00000000-0005-0000-0000-0000AC0B0000}"/>
    <cellStyle name="Ênfase4 2" xfId="489" xr:uid="{00000000-0005-0000-0000-0000AD0B0000}"/>
    <cellStyle name="Ênfase4 2 2" xfId="2482" xr:uid="{00000000-0005-0000-0000-0000AE0B0000}"/>
    <cellStyle name="Ênfase4 2 3" xfId="2483" xr:uid="{00000000-0005-0000-0000-0000AF0B0000}"/>
    <cellStyle name="Ênfase4 2 4" xfId="2484" xr:uid="{00000000-0005-0000-0000-0000B00B0000}"/>
    <cellStyle name="Ênfase4 2 5" xfId="2485" xr:uid="{00000000-0005-0000-0000-0000B10B0000}"/>
    <cellStyle name="Ênfase4 2 6" xfId="2481" xr:uid="{00000000-0005-0000-0000-0000B20B0000}"/>
    <cellStyle name="Ênfase4 2 7" xfId="17477" xr:uid="{00000000-0005-0000-0000-0000B30B0000}"/>
    <cellStyle name="Ênfase4 2_desc" xfId="2486" xr:uid="{00000000-0005-0000-0000-0000B40B0000}"/>
    <cellStyle name="Ênfase4 3" xfId="2487" xr:uid="{00000000-0005-0000-0000-0000B50B0000}"/>
    <cellStyle name="Ênfase4 3 2" xfId="2488" xr:uid="{00000000-0005-0000-0000-0000B60B0000}"/>
    <cellStyle name="Ênfase4 3 3" xfId="2489" xr:uid="{00000000-0005-0000-0000-0000B70B0000}"/>
    <cellStyle name="Ênfase4 3 4" xfId="2490" xr:uid="{00000000-0005-0000-0000-0000B80B0000}"/>
    <cellStyle name="Ênfase4 3 5" xfId="2491" xr:uid="{00000000-0005-0000-0000-0000B90B0000}"/>
    <cellStyle name="Ênfase4 3 6" xfId="17476" xr:uid="{00000000-0005-0000-0000-0000BA0B0000}"/>
    <cellStyle name="Ênfase4 4" xfId="10614" xr:uid="{00000000-0005-0000-0000-0000BB0B0000}"/>
    <cellStyle name="Ênfase5" xfId="17159" xr:uid="{00000000-0005-0000-0000-0000BC0B0000}"/>
    <cellStyle name="Ênfase5 2" xfId="493" xr:uid="{00000000-0005-0000-0000-0000BD0B0000}"/>
    <cellStyle name="Ênfase5 2 2" xfId="2493" xr:uid="{00000000-0005-0000-0000-0000BE0B0000}"/>
    <cellStyle name="Ênfase5 2 3" xfId="2494" xr:uid="{00000000-0005-0000-0000-0000BF0B0000}"/>
    <cellStyle name="Ênfase5 2 4" xfId="2495" xr:uid="{00000000-0005-0000-0000-0000C00B0000}"/>
    <cellStyle name="Ênfase5 2 5" xfId="2496" xr:uid="{00000000-0005-0000-0000-0000C10B0000}"/>
    <cellStyle name="Ênfase5 2 6" xfId="2492" xr:uid="{00000000-0005-0000-0000-0000C20B0000}"/>
    <cellStyle name="Ênfase5 2 7" xfId="17479" xr:uid="{00000000-0005-0000-0000-0000C30B0000}"/>
    <cellStyle name="Ênfase5 2_desc" xfId="2497" xr:uid="{00000000-0005-0000-0000-0000C40B0000}"/>
    <cellStyle name="Ênfase5 3" xfId="2498" xr:uid="{00000000-0005-0000-0000-0000C50B0000}"/>
    <cellStyle name="Ênfase5 3 2" xfId="2499" xr:uid="{00000000-0005-0000-0000-0000C60B0000}"/>
    <cellStyle name="Ênfase5 3 3" xfId="2500" xr:uid="{00000000-0005-0000-0000-0000C70B0000}"/>
    <cellStyle name="Ênfase5 3 4" xfId="2501" xr:uid="{00000000-0005-0000-0000-0000C80B0000}"/>
    <cellStyle name="Ênfase5 3 5" xfId="2502" xr:uid="{00000000-0005-0000-0000-0000C90B0000}"/>
    <cellStyle name="Ênfase5 3 6" xfId="17478" xr:uid="{00000000-0005-0000-0000-0000CA0B0000}"/>
    <cellStyle name="Ênfase5 4" xfId="10615" xr:uid="{00000000-0005-0000-0000-0000CB0B0000}"/>
    <cellStyle name="Ênfase6" xfId="17160" xr:uid="{00000000-0005-0000-0000-0000CC0B0000}"/>
    <cellStyle name="Ênfase6 2" xfId="497" xr:uid="{00000000-0005-0000-0000-0000CD0B0000}"/>
    <cellStyle name="Ênfase6 2 2" xfId="2504" xr:uid="{00000000-0005-0000-0000-0000CE0B0000}"/>
    <cellStyle name="Ênfase6 2 3" xfId="2505" xr:uid="{00000000-0005-0000-0000-0000CF0B0000}"/>
    <cellStyle name="Ênfase6 2 4" xfId="2506" xr:uid="{00000000-0005-0000-0000-0000D00B0000}"/>
    <cellStyle name="Ênfase6 2 5" xfId="2507" xr:uid="{00000000-0005-0000-0000-0000D10B0000}"/>
    <cellStyle name="Ênfase6 2 6" xfId="2503" xr:uid="{00000000-0005-0000-0000-0000D20B0000}"/>
    <cellStyle name="Ênfase6 2 7" xfId="17481" xr:uid="{00000000-0005-0000-0000-0000D30B0000}"/>
    <cellStyle name="Ênfase6 2_desc" xfId="2508" xr:uid="{00000000-0005-0000-0000-0000D40B0000}"/>
    <cellStyle name="Ênfase6 3" xfId="2509" xr:uid="{00000000-0005-0000-0000-0000D50B0000}"/>
    <cellStyle name="Ênfase6 3 2" xfId="2510" xr:uid="{00000000-0005-0000-0000-0000D60B0000}"/>
    <cellStyle name="Ênfase6 3 3" xfId="2511" xr:uid="{00000000-0005-0000-0000-0000D70B0000}"/>
    <cellStyle name="Ênfase6 3 4" xfId="2512" xr:uid="{00000000-0005-0000-0000-0000D80B0000}"/>
    <cellStyle name="Ênfase6 3 5" xfId="2513" xr:uid="{00000000-0005-0000-0000-0000D90B0000}"/>
    <cellStyle name="Ênfase6 3 6" xfId="17480" xr:uid="{00000000-0005-0000-0000-0000DA0B0000}"/>
    <cellStyle name="Ênfase6 4" xfId="10616" xr:uid="{00000000-0005-0000-0000-0000DB0B0000}"/>
    <cellStyle name="Énfasis1" xfId="2514" xr:uid="{00000000-0005-0000-0000-0000DC0B0000}"/>
    <cellStyle name="Énfasis2" xfId="2515" xr:uid="{00000000-0005-0000-0000-0000DD0B0000}"/>
    <cellStyle name="Énfasis3" xfId="2516" xr:uid="{00000000-0005-0000-0000-0000DE0B0000}"/>
    <cellStyle name="Énfasis4" xfId="2517" xr:uid="{00000000-0005-0000-0000-0000DF0B0000}"/>
    <cellStyle name="Énfasis5" xfId="2518" xr:uid="{00000000-0005-0000-0000-0000E00B0000}"/>
    <cellStyle name="Énfasis6" xfId="2519" xr:uid="{00000000-0005-0000-0000-0000E10B0000}"/>
    <cellStyle name="Entrada" xfId="348" xr:uid="{00000000-0005-0000-0000-0000E20B0000}"/>
    <cellStyle name="Entrada 2" xfId="395" xr:uid="{00000000-0005-0000-0000-0000E30B0000}"/>
    <cellStyle name="Entrada 2 2" xfId="2521" xr:uid="{00000000-0005-0000-0000-0000E40B0000}"/>
    <cellStyle name="Entrada 2 2 2" xfId="2522" xr:uid="{00000000-0005-0000-0000-0000E50B0000}"/>
    <cellStyle name="Entrada 2 2 2 2" xfId="10765" xr:uid="{00000000-0005-0000-0000-0000E60B0000}"/>
    <cellStyle name="Entrada 2 2 2 2 2" xfId="12866" xr:uid="{00000000-0005-0000-0000-0000E70B0000}"/>
    <cellStyle name="Entrada 2 2 2 2 2 2" xfId="15743" xr:uid="{00000000-0005-0000-0000-0000E80B0000}"/>
    <cellStyle name="Entrada 2 2 2 2 2 2 2" xfId="17100" xr:uid="{00000000-0005-0000-0000-0000E90B0000}"/>
    <cellStyle name="Entrada 2 2 3" xfId="10764" xr:uid="{00000000-0005-0000-0000-0000EA0B0000}"/>
    <cellStyle name="Entrada 2 2 3 2" xfId="12865" xr:uid="{00000000-0005-0000-0000-0000EB0B0000}"/>
    <cellStyle name="Entrada 2 2 3 2 2" xfId="15742" xr:uid="{00000000-0005-0000-0000-0000EC0B0000}"/>
    <cellStyle name="Entrada 2 2 3 2 2 2" xfId="17099" xr:uid="{00000000-0005-0000-0000-0000ED0B0000}"/>
    <cellStyle name="Entrada 2 3" xfId="2523" xr:uid="{00000000-0005-0000-0000-0000EE0B0000}"/>
    <cellStyle name="Entrada 2 3 2" xfId="2524" xr:uid="{00000000-0005-0000-0000-0000EF0B0000}"/>
    <cellStyle name="Entrada 2 3 2 2" xfId="10767" xr:uid="{00000000-0005-0000-0000-0000F00B0000}"/>
    <cellStyle name="Entrada 2 3 2 2 2" xfId="12868" xr:uid="{00000000-0005-0000-0000-0000F10B0000}"/>
    <cellStyle name="Entrada 2 3 2 2 2 2" xfId="15745" xr:uid="{00000000-0005-0000-0000-0000F20B0000}"/>
    <cellStyle name="Entrada 2 3 2 2 2 2 2" xfId="17102" xr:uid="{00000000-0005-0000-0000-0000F30B0000}"/>
    <cellStyle name="Entrada 2 3 3" xfId="10766" xr:uid="{00000000-0005-0000-0000-0000F40B0000}"/>
    <cellStyle name="Entrada 2 3 3 2" xfId="12867" xr:uid="{00000000-0005-0000-0000-0000F50B0000}"/>
    <cellStyle name="Entrada 2 3 3 2 2" xfId="15744" xr:uid="{00000000-0005-0000-0000-0000F60B0000}"/>
    <cellStyle name="Entrada 2 3 3 2 2 2" xfId="17101" xr:uid="{00000000-0005-0000-0000-0000F70B0000}"/>
    <cellStyle name="Entrada 2 4" xfId="2525" xr:uid="{00000000-0005-0000-0000-0000F80B0000}"/>
    <cellStyle name="Entrada 2 4 2" xfId="2526" xr:uid="{00000000-0005-0000-0000-0000F90B0000}"/>
    <cellStyle name="Entrada 2 4 2 2" xfId="10769" xr:uid="{00000000-0005-0000-0000-0000FA0B0000}"/>
    <cellStyle name="Entrada 2 4 2 2 2" xfId="12870" xr:uid="{00000000-0005-0000-0000-0000FB0B0000}"/>
    <cellStyle name="Entrada 2 4 2 2 2 2" xfId="15747" xr:uid="{00000000-0005-0000-0000-0000FC0B0000}"/>
    <cellStyle name="Entrada 2 4 2 2 2 2 2" xfId="17104" xr:uid="{00000000-0005-0000-0000-0000FD0B0000}"/>
    <cellStyle name="Entrada 2 4 3" xfId="10768" xr:uid="{00000000-0005-0000-0000-0000FE0B0000}"/>
    <cellStyle name="Entrada 2 4 3 2" xfId="12869" xr:uid="{00000000-0005-0000-0000-0000FF0B0000}"/>
    <cellStyle name="Entrada 2 4 3 2 2" xfId="15746" xr:uid="{00000000-0005-0000-0000-0000000C0000}"/>
    <cellStyle name="Entrada 2 4 3 2 2 2" xfId="17103" xr:uid="{00000000-0005-0000-0000-0000010C0000}"/>
    <cellStyle name="Entrada 2 5" xfId="2527" xr:uid="{00000000-0005-0000-0000-0000020C0000}"/>
    <cellStyle name="Entrada 2 5 2" xfId="2528" xr:uid="{00000000-0005-0000-0000-0000030C0000}"/>
    <cellStyle name="Entrada 2 5 2 2" xfId="10771" xr:uid="{00000000-0005-0000-0000-0000040C0000}"/>
    <cellStyle name="Entrada 2 5 2 2 2" xfId="12872" xr:uid="{00000000-0005-0000-0000-0000050C0000}"/>
    <cellStyle name="Entrada 2 5 2 2 2 2" xfId="15749" xr:uid="{00000000-0005-0000-0000-0000060C0000}"/>
    <cellStyle name="Entrada 2 5 2 2 2 2 2" xfId="17106" xr:uid="{00000000-0005-0000-0000-0000070C0000}"/>
    <cellStyle name="Entrada 2 5 3" xfId="10770" xr:uid="{00000000-0005-0000-0000-0000080C0000}"/>
    <cellStyle name="Entrada 2 5 3 2" xfId="12871" xr:uid="{00000000-0005-0000-0000-0000090C0000}"/>
    <cellStyle name="Entrada 2 5 3 2 2" xfId="15748" xr:uid="{00000000-0005-0000-0000-00000A0C0000}"/>
    <cellStyle name="Entrada 2 5 3 2 2 2" xfId="17105" xr:uid="{00000000-0005-0000-0000-00000B0C0000}"/>
    <cellStyle name="Entrada 2 6" xfId="2529" xr:uid="{00000000-0005-0000-0000-00000C0C0000}"/>
    <cellStyle name="Entrada 2 6 2" xfId="10772" xr:uid="{00000000-0005-0000-0000-00000D0C0000}"/>
    <cellStyle name="Entrada 2 6 2 2" xfId="12873" xr:uid="{00000000-0005-0000-0000-00000E0C0000}"/>
    <cellStyle name="Entrada 2 6 2 2 2" xfId="15750" xr:uid="{00000000-0005-0000-0000-00000F0C0000}"/>
    <cellStyle name="Entrada 2 6 2 2 2 2" xfId="17107" xr:uid="{00000000-0005-0000-0000-0000100C0000}"/>
    <cellStyle name="Entrada 2 7" xfId="10763" xr:uid="{00000000-0005-0000-0000-0000110C0000}"/>
    <cellStyle name="Entrada 2 7 2" xfId="12864" xr:uid="{00000000-0005-0000-0000-0000120C0000}"/>
    <cellStyle name="Entrada 2 7 2 2" xfId="15741" xr:uid="{00000000-0005-0000-0000-0000130C0000}"/>
    <cellStyle name="Entrada 2 7 2 2 2" xfId="17098" xr:uid="{00000000-0005-0000-0000-0000140C0000}"/>
    <cellStyle name="Entrada 2 8" xfId="2520" xr:uid="{00000000-0005-0000-0000-0000150C0000}"/>
    <cellStyle name="Entrada 2 9" xfId="17483" xr:uid="{00000000-0005-0000-0000-0000160C0000}"/>
    <cellStyle name="Entrada 2_desc" xfId="2530" xr:uid="{00000000-0005-0000-0000-0000170C0000}"/>
    <cellStyle name="Entrada 3" xfId="469" xr:uid="{00000000-0005-0000-0000-0000180C0000}"/>
    <cellStyle name="Entrada 3 2" xfId="2532" xr:uid="{00000000-0005-0000-0000-0000190C0000}"/>
    <cellStyle name="Entrada 3 2 2" xfId="2533" xr:uid="{00000000-0005-0000-0000-00001A0C0000}"/>
    <cellStyle name="Entrada 3 2 2 2" xfId="10775" xr:uid="{00000000-0005-0000-0000-00001B0C0000}"/>
    <cellStyle name="Entrada 3 2 2 2 2" xfId="12876" xr:uid="{00000000-0005-0000-0000-00001C0C0000}"/>
    <cellStyle name="Entrada 3 2 2 2 2 2" xfId="15753" xr:uid="{00000000-0005-0000-0000-00001D0C0000}"/>
    <cellStyle name="Entrada 3 2 2 2 2 2 2" xfId="17110" xr:uid="{00000000-0005-0000-0000-00001E0C0000}"/>
    <cellStyle name="Entrada 3 2 3" xfId="10774" xr:uid="{00000000-0005-0000-0000-00001F0C0000}"/>
    <cellStyle name="Entrada 3 2 3 2" xfId="12875" xr:uid="{00000000-0005-0000-0000-0000200C0000}"/>
    <cellStyle name="Entrada 3 2 3 2 2" xfId="15752" xr:uid="{00000000-0005-0000-0000-0000210C0000}"/>
    <cellStyle name="Entrada 3 2 3 2 2 2" xfId="17109" xr:uid="{00000000-0005-0000-0000-0000220C0000}"/>
    <cellStyle name="Entrada 3 3" xfId="2534" xr:uid="{00000000-0005-0000-0000-0000230C0000}"/>
    <cellStyle name="Entrada 3 3 2" xfId="2535" xr:uid="{00000000-0005-0000-0000-0000240C0000}"/>
    <cellStyle name="Entrada 3 3 2 2" xfId="10777" xr:uid="{00000000-0005-0000-0000-0000250C0000}"/>
    <cellStyle name="Entrada 3 3 2 2 2" xfId="12878" xr:uid="{00000000-0005-0000-0000-0000260C0000}"/>
    <cellStyle name="Entrada 3 3 2 2 2 2" xfId="15755" xr:uid="{00000000-0005-0000-0000-0000270C0000}"/>
    <cellStyle name="Entrada 3 3 2 2 2 2 2" xfId="17112" xr:uid="{00000000-0005-0000-0000-0000280C0000}"/>
    <cellStyle name="Entrada 3 3 3" xfId="10776" xr:uid="{00000000-0005-0000-0000-0000290C0000}"/>
    <cellStyle name="Entrada 3 3 3 2" xfId="12877" xr:uid="{00000000-0005-0000-0000-00002A0C0000}"/>
    <cellStyle name="Entrada 3 3 3 2 2" xfId="15754" xr:uid="{00000000-0005-0000-0000-00002B0C0000}"/>
    <cellStyle name="Entrada 3 3 3 2 2 2" xfId="17111" xr:uid="{00000000-0005-0000-0000-00002C0C0000}"/>
    <cellStyle name="Entrada 3 4" xfId="2536" xr:uid="{00000000-0005-0000-0000-00002D0C0000}"/>
    <cellStyle name="Entrada 3 4 2" xfId="2537" xr:uid="{00000000-0005-0000-0000-00002E0C0000}"/>
    <cellStyle name="Entrada 3 4 2 2" xfId="10779" xr:uid="{00000000-0005-0000-0000-00002F0C0000}"/>
    <cellStyle name="Entrada 3 4 2 2 2" xfId="12880" xr:uid="{00000000-0005-0000-0000-0000300C0000}"/>
    <cellStyle name="Entrada 3 4 2 2 2 2" xfId="15757" xr:uid="{00000000-0005-0000-0000-0000310C0000}"/>
    <cellStyle name="Entrada 3 4 2 2 2 2 2" xfId="17114" xr:uid="{00000000-0005-0000-0000-0000320C0000}"/>
    <cellStyle name="Entrada 3 4 3" xfId="10778" xr:uid="{00000000-0005-0000-0000-0000330C0000}"/>
    <cellStyle name="Entrada 3 4 3 2" xfId="12879" xr:uid="{00000000-0005-0000-0000-0000340C0000}"/>
    <cellStyle name="Entrada 3 4 3 2 2" xfId="15756" xr:uid="{00000000-0005-0000-0000-0000350C0000}"/>
    <cellStyle name="Entrada 3 4 3 2 2 2" xfId="17113" xr:uid="{00000000-0005-0000-0000-0000360C0000}"/>
    <cellStyle name="Entrada 3 5" xfId="2538" xr:uid="{00000000-0005-0000-0000-0000370C0000}"/>
    <cellStyle name="Entrada 3 5 2" xfId="2539" xr:uid="{00000000-0005-0000-0000-0000380C0000}"/>
    <cellStyle name="Entrada 3 5 2 2" xfId="10781" xr:uid="{00000000-0005-0000-0000-0000390C0000}"/>
    <cellStyle name="Entrada 3 5 2 2 2" xfId="12882" xr:uid="{00000000-0005-0000-0000-00003A0C0000}"/>
    <cellStyle name="Entrada 3 5 2 2 2 2" xfId="15759" xr:uid="{00000000-0005-0000-0000-00003B0C0000}"/>
    <cellStyle name="Entrada 3 5 2 2 2 2 2" xfId="17116" xr:uid="{00000000-0005-0000-0000-00003C0C0000}"/>
    <cellStyle name="Entrada 3 5 3" xfId="10780" xr:uid="{00000000-0005-0000-0000-00003D0C0000}"/>
    <cellStyle name="Entrada 3 5 3 2" xfId="12881" xr:uid="{00000000-0005-0000-0000-00003E0C0000}"/>
    <cellStyle name="Entrada 3 5 3 2 2" xfId="15758" xr:uid="{00000000-0005-0000-0000-00003F0C0000}"/>
    <cellStyle name="Entrada 3 5 3 2 2 2" xfId="17115" xr:uid="{00000000-0005-0000-0000-0000400C0000}"/>
    <cellStyle name="Entrada 3 6" xfId="2540" xr:uid="{00000000-0005-0000-0000-0000410C0000}"/>
    <cellStyle name="Entrada 3 6 2" xfId="10782" xr:uid="{00000000-0005-0000-0000-0000420C0000}"/>
    <cellStyle name="Entrada 3 6 2 2" xfId="12883" xr:uid="{00000000-0005-0000-0000-0000430C0000}"/>
    <cellStyle name="Entrada 3 6 2 2 2" xfId="15760" xr:uid="{00000000-0005-0000-0000-0000440C0000}"/>
    <cellStyle name="Entrada 3 6 2 2 2 2" xfId="17117" xr:uid="{00000000-0005-0000-0000-0000450C0000}"/>
    <cellStyle name="Entrada 3 7" xfId="10773" xr:uid="{00000000-0005-0000-0000-0000460C0000}"/>
    <cellStyle name="Entrada 3 7 2" xfId="12874" xr:uid="{00000000-0005-0000-0000-0000470C0000}"/>
    <cellStyle name="Entrada 3 7 2 2" xfId="15751" xr:uid="{00000000-0005-0000-0000-0000480C0000}"/>
    <cellStyle name="Entrada 3 7 2 2 2" xfId="17108" xr:uid="{00000000-0005-0000-0000-0000490C0000}"/>
    <cellStyle name="Entrada 3 8" xfId="2531" xr:uid="{00000000-0005-0000-0000-00004A0C0000}"/>
    <cellStyle name="Entrada 3 9" xfId="17482" xr:uid="{00000000-0005-0000-0000-00004B0C0000}"/>
    <cellStyle name="Entrada 4" xfId="10617" xr:uid="{00000000-0005-0000-0000-00004C0C0000}"/>
    <cellStyle name="Entrada 4 2" xfId="12818" xr:uid="{00000000-0005-0000-0000-00004D0C0000}"/>
    <cellStyle name="Entrada 4 2 2" xfId="15697" xr:uid="{00000000-0005-0000-0000-00004E0C0000}"/>
    <cellStyle name="Entrada 4 2 2 2" xfId="17071" xr:uid="{00000000-0005-0000-0000-00004F0C0000}"/>
    <cellStyle name="Estilo 1" xfId="141" xr:uid="{00000000-0005-0000-0000-0000500C0000}"/>
    <cellStyle name="Estilo 1 2" xfId="2541" xr:uid="{00000000-0005-0000-0000-0000510C0000}"/>
    <cellStyle name="Estilo 2" xfId="2542" xr:uid="{00000000-0005-0000-0000-0000520C0000}"/>
    <cellStyle name="Euro" xfId="15" xr:uid="{00000000-0005-0000-0000-0000530C0000}"/>
    <cellStyle name="Euro 10" xfId="2544" xr:uid="{00000000-0005-0000-0000-0000540C0000}"/>
    <cellStyle name="Euro 11" xfId="2545" xr:uid="{00000000-0005-0000-0000-0000550C0000}"/>
    <cellStyle name="Euro 12" xfId="2546" xr:uid="{00000000-0005-0000-0000-0000560C0000}"/>
    <cellStyle name="Euro 13" xfId="2547" xr:uid="{00000000-0005-0000-0000-0000570C0000}"/>
    <cellStyle name="Euro 14" xfId="2548" xr:uid="{00000000-0005-0000-0000-0000580C0000}"/>
    <cellStyle name="Euro 15" xfId="2549" xr:uid="{00000000-0005-0000-0000-0000590C0000}"/>
    <cellStyle name="Euro 16" xfId="2550" xr:uid="{00000000-0005-0000-0000-00005A0C0000}"/>
    <cellStyle name="Euro 17" xfId="2551" xr:uid="{00000000-0005-0000-0000-00005B0C0000}"/>
    <cellStyle name="Euro 18" xfId="2543" xr:uid="{00000000-0005-0000-0000-00005C0C0000}"/>
    <cellStyle name="Euro 2" xfId="190" xr:uid="{00000000-0005-0000-0000-00005D0C0000}"/>
    <cellStyle name="Euro 2 2" xfId="2552" xr:uid="{00000000-0005-0000-0000-00005E0C0000}"/>
    <cellStyle name="Euro 3" xfId="205" xr:uid="{00000000-0005-0000-0000-00005F0C0000}"/>
    <cellStyle name="Euro 3 2" xfId="2553" xr:uid="{00000000-0005-0000-0000-0000600C0000}"/>
    <cellStyle name="Euro 4" xfId="96" xr:uid="{00000000-0005-0000-0000-0000610C0000}"/>
    <cellStyle name="Euro 4 2" xfId="2554" xr:uid="{00000000-0005-0000-0000-0000620C0000}"/>
    <cellStyle name="Euro 5" xfId="2555" xr:uid="{00000000-0005-0000-0000-0000630C0000}"/>
    <cellStyle name="Euro 6" xfId="2556" xr:uid="{00000000-0005-0000-0000-0000640C0000}"/>
    <cellStyle name="Euro 7" xfId="2557" xr:uid="{00000000-0005-0000-0000-0000650C0000}"/>
    <cellStyle name="Euro 8" xfId="2558" xr:uid="{00000000-0005-0000-0000-0000660C0000}"/>
    <cellStyle name="Euro 9" xfId="2559" xr:uid="{00000000-0005-0000-0000-0000670C0000}"/>
    <cellStyle name="Euro_Gráfico Vendas - Alimentação" xfId="12638" xr:uid="{00000000-0005-0000-0000-0000680C0000}"/>
    <cellStyle name="Explanatory Text 2" xfId="39" xr:uid="{00000000-0005-0000-0000-0000690C0000}"/>
    <cellStyle name="Explanatory Text 2 2" xfId="245" xr:uid="{00000000-0005-0000-0000-00006A0C0000}"/>
    <cellStyle name="Explanatory Text 2 3" xfId="396" xr:uid="{00000000-0005-0000-0000-00006B0C0000}"/>
    <cellStyle name="Explanatory Text 2 4" xfId="17398" xr:uid="{00000000-0005-0000-0000-00006C0C0000}"/>
    <cellStyle name="Explanatory Text 3" xfId="30" xr:uid="{00000000-0005-0000-0000-00006D0C0000}"/>
    <cellStyle name="Explanatory Text 4" xfId="122" xr:uid="{00000000-0005-0000-0000-00006E0C0000}"/>
    <cellStyle name="Explanatory Text 5" xfId="442" xr:uid="{00000000-0005-0000-0000-00006F0C0000}"/>
    <cellStyle name="EY%colcalc" xfId="2560" xr:uid="{00000000-0005-0000-0000-0000700C0000}"/>
    <cellStyle name="EY%input" xfId="2561" xr:uid="{00000000-0005-0000-0000-0000710C0000}"/>
    <cellStyle name="EY%rowcalc" xfId="2562" xr:uid="{00000000-0005-0000-0000-0000720C0000}"/>
    <cellStyle name="EY0dp" xfId="2563" xr:uid="{00000000-0005-0000-0000-0000730C0000}"/>
    <cellStyle name="EY1dp" xfId="2564" xr:uid="{00000000-0005-0000-0000-0000740C0000}"/>
    <cellStyle name="EY2dp" xfId="2565" xr:uid="{00000000-0005-0000-0000-0000750C0000}"/>
    <cellStyle name="EY3dp" xfId="2566" xr:uid="{00000000-0005-0000-0000-0000760C0000}"/>
    <cellStyle name="EYColumnHeading" xfId="2567" xr:uid="{00000000-0005-0000-0000-0000770C0000}"/>
    <cellStyle name="EYHeading1" xfId="2568" xr:uid="{00000000-0005-0000-0000-0000780C0000}"/>
    <cellStyle name="EYheading2" xfId="2569" xr:uid="{00000000-0005-0000-0000-0000790C0000}"/>
    <cellStyle name="EYheading3" xfId="2570" xr:uid="{00000000-0005-0000-0000-00007A0C0000}"/>
    <cellStyle name="EYnumber" xfId="2571" xr:uid="{00000000-0005-0000-0000-00007B0C0000}"/>
    <cellStyle name="EYnumber 2" xfId="10783" xr:uid="{00000000-0005-0000-0000-00007C0C0000}"/>
    <cellStyle name="EYnumber 2 2" xfId="11827" xr:uid="{00000000-0005-0000-0000-00007D0C0000}"/>
    <cellStyle name="EYnumber 2 2 2" xfId="13728" xr:uid="{00000000-0005-0000-0000-00007E0C0000}"/>
    <cellStyle name="EYnumber 2 2 2 2" xfId="16580" xr:uid="{00000000-0005-0000-0000-00007F0C0000}"/>
    <cellStyle name="EYnumber 2 2 3" xfId="15119" xr:uid="{00000000-0005-0000-0000-0000800C0000}"/>
    <cellStyle name="EYnumber 2 3" xfId="12884" xr:uid="{00000000-0005-0000-0000-0000810C0000}"/>
    <cellStyle name="EYnumber 2 3 2" xfId="15761" xr:uid="{00000000-0005-0000-0000-0000820C0000}"/>
    <cellStyle name="EYnumber 2 4" xfId="14321" xr:uid="{00000000-0005-0000-0000-0000830C0000}"/>
    <cellStyle name="EYnumber 3" xfId="11419" xr:uid="{00000000-0005-0000-0000-0000840C0000}"/>
    <cellStyle name="EYnumber 3 2" xfId="13329" xr:uid="{00000000-0005-0000-0000-0000850C0000}"/>
    <cellStyle name="EYnumber 3 2 2" xfId="16181" xr:uid="{00000000-0005-0000-0000-0000860C0000}"/>
    <cellStyle name="EYnumber 3 3" xfId="14720" xr:uid="{00000000-0005-0000-0000-0000870C0000}"/>
    <cellStyle name="EYSheetHeader1" xfId="2572" xr:uid="{00000000-0005-0000-0000-0000880C0000}"/>
    <cellStyle name="EYtext" xfId="2573" xr:uid="{00000000-0005-0000-0000-0000890C0000}"/>
    <cellStyle name="F2" xfId="2574" xr:uid="{00000000-0005-0000-0000-00008A0C0000}"/>
    <cellStyle name="F3" xfId="2575" xr:uid="{00000000-0005-0000-0000-00008B0C0000}"/>
    <cellStyle name="F4" xfId="2576" xr:uid="{00000000-0005-0000-0000-00008C0C0000}"/>
    <cellStyle name="F5" xfId="2577" xr:uid="{00000000-0005-0000-0000-00008D0C0000}"/>
    <cellStyle name="F6" xfId="2578" xr:uid="{00000000-0005-0000-0000-00008E0C0000}"/>
    <cellStyle name="F7" xfId="2579" xr:uid="{00000000-0005-0000-0000-00008F0C0000}"/>
    <cellStyle name="F8" xfId="2580" xr:uid="{00000000-0005-0000-0000-0000900C0000}"/>
    <cellStyle name="Fijo" xfId="2581" xr:uid="{00000000-0005-0000-0000-0000910C0000}"/>
    <cellStyle name="Financiero" xfId="2582" xr:uid="{00000000-0005-0000-0000-0000920C0000}"/>
    <cellStyle name="Fixed" xfId="2583" xr:uid="{00000000-0005-0000-0000-0000930C0000}"/>
    <cellStyle name="Fixed [0]" xfId="2584" xr:uid="{00000000-0005-0000-0000-0000940C0000}"/>
    <cellStyle name="Fixed_CF Feira de Santana 10y" xfId="2585" xr:uid="{00000000-0005-0000-0000-0000950C0000}"/>
    <cellStyle name="Fixo" xfId="97" xr:uid="{00000000-0005-0000-0000-0000960C0000}"/>
    <cellStyle name="Fixo 2" xfId="2586" xr:uid="{00000000-0005-0000-0000-0000970C0000}"/>
    <cellStyle name="Followed Hyperlink 2" xfId="2587" xr:uid="{00000000-0005-0000-0000-0000980C0000}"/>
    <cellStyle name="Followed Hyperlink 3" xfId="12637" xr:uid="{00000000-0005-0000-0000-0000990C0000}"/>
    <cellStyle name="Footnote" xfId="2588" xr:uid="{00000000-0005-0000-0000-00009A0C0000}"/>
    <cellStyle name="forma" xfId="2589" xr:uid="{00000000-0005-0000-0000-00009B0C0000}"/>
    <cellStyle name="forma 2" xfId="10784" xr:uid="{00000000-0005-0000-0000-00009C0C0000}"/>
    <cellStyle name="FORMULAS" xfId="2590" xr:uid="{00000000-0005-0000-0000-00009D0C0000}"/>
    <cellStyle name="Geral" xfId="2591" xr:uid="{00000000-0005-0000-0000-00009E0C0000}"/>
    <cellStyle name="Good 2" xfId="40" xr:uid="{00000000-0005-0000-0000-00009F0C0000}"/>
    <cellStyle name="Good 2 2" xfId="246" xr:uid="{00000000-0005-0000-0000-0000A00C0000}"/>
    <cellStyle name="Good 2 3" xfId="397" xr:uid="{00000000-0005-0000-0000-0000A10C0000}"/>
    <cellStyle name="Good 2 4" xfId="17381" xr:uid="{00000000-0005-0000-0000-0000A20C0000}"/>
    <cellStyle name="Good 3" xfId="20" xr:uid="{00000000-0005-0000-0000-0000A30C0000}"/>
    <cellStyle name="Green" xfId="2592" xr:uid="{00000000-0005-0000-0000-0000A40C0000}"/>
    <cellStyle name="Grey" xfId="549" xr:uid="{00000000-0005-0000-0000-0000A50C0000}"/>
    <cellStyle name="Grey 2" xfId="2593" xr:uid="{00000000-0005-0000-0000-0000A60C0000}"/>
    <cellStyle name="Grey 3" xfId="2594" xr:uid="{00000000-0005-0000-0000-0000A70C0000}"/>
    <cellStyle name="Hard Percent" xfId="2595" xr:uid="{00000000-0005-0000-0000-0000A80C0000}"/>
    <cellStyle name="HEADER" xfId="550" xr:uid="{00000000-0005-0000-0000-0000A90C0000}"/>
    <cellStyle name="HEADER 2" xfId="2596" xr:uid="{00000000-0005-0000-0000-0000AA0C0000}"/>
    <cellStyle name="Header1" xfId="2597" xr:uid="{00000000-0005-0000-0000-0000AB0C0000}"/>
    <cellStyle name="Header2" xfId="2598" xr:uid="{00000000-0005-0000-0000-0000AC0C0000}"/>
    <cellStyle name="Header2 2" xfId="2599" xr:uid="{00000000-0005-0000-0000-0000AD0C0000}"/>
    <cellStyle name="Header2 2 2" xfId="10786" xr:uid="{00000000-0005-0000-0000-0000AE0C0000}"/>
    <cellStyle name="Header2 3" xfId="10785" xr:uid="{00000000-0005-0000-0000-0000AF0C0000}"/>
    <cellStyle name="Heading 1 2" xfId="41" xr:uid="{00000000-0005-0000-0000-0000B00C0000}"/>
    <cellStyle name="Heading 1 2 2" xfId="247" xr:uid="{00000000-0005-0000-0000-0000B10C0000}"/>
    <cellStyle name="Heading 1 2 3" xfId="398" xr:uid="{00000000-0005-0000-0000-0000B20C0000}"/>
    <cellStyle name="Heading 1 2 4" xfId="17176" xr:uid="{00000000-0005-0000-0000-0000B30C0000}"/>
    <cellStyle name="Heading 1 2 5" xfId="17400" xr:uid="{00000000-0005-0000-0000-0000B40C0000}"/>
    <cellStyle name="Heading 1 3" xfId="16" xr:uid="{00000000-0005-0000-0000-0000B50C0000}"/>
    <cellStyle name="Heading 1 4" xfId="125" xr:uid="{00000000-0005-0000-0000-0000B60C0000}"/>
    <cellStyle name="Heading 1 5" xfId="444" xr:uid="{00000000-0005-0000-0000-0000B70C0000}"/>
    <cellStyle name="Heading 2 2" xfId="42" xr:uid="{00000000-0005-0000-0000-0000B80C0000}"/>
    <cellStyle name="Heading 2 2 2" xfId="248" xr:uid="{00000000-0005-0000-0000-0000B90C0000}"/>
    <cellStyle name="Heading 2 2 3" xfId="399" xr:uid="{00000000-0005-0000-0000-0000BA0C0000}"/>
    <cellStyle name="Heading 2 2 4" xfId="17401" xr:uid="{00000000-0005-0000-0000-0000BB0C0000}"/>
    <cellStyle name="Heading 2 3" xfId="17" xr:uid="{00000000-0005-0000-0000-0000BC0C0000}"/>
    <cellStyle name="Heading 2 4" xfId="126" xr:uid="{00000000-0005-0000-0000-0000BD0C0000}"/>
    <cellStyle name="Heading 2 5" xfId="445" xr:uid="{00000000-0005-0000-0000-0000BE0C0000}"/>
    <cellStyle name="Heading 3 2" xfId="43" xr:uid="{00000000-0005-0000-0000-0000BF0C0000}"/>
    <cellStyle name="Heading 3 2 2" xfId="249" xr:uid="{00000000-0005-0000-0000-0000C00C0000}"/>
    <cellStyle name="Heading 3 2 3" xfId="400" xr:uid="{00000000-0005-0000-0000-0000C10C0000}"/>
    <cellStyle name="Heading 3 2 4" xfId="17402" xr:uid="{00000000-0005-0000-0000-0000C20C0000}"/>
    <cellStyle name="Heading 3 3" xfId="18" xr:uid="{00000000-0005-0000-0000-0000C30C0000}"/>
    <cellStyle name="Heading 3 4" xfId="281" xr:uid="{00000000-0005-0000-0000-0000C40C0000}"/>
    <cellStyle name="Heading 3 5" xfId="127" xr:uid="{00000000-0005-0000-0000-0000C50C0000}"/>
    <cellStyle name="Heading 3 6" xfId="446" xr:uid="{00000000-0005-0000-0000-0000C60C0000}"/>
    <cellStyle name="Heading 4 2" xfId="44" xr:uid="{00000000-0005-0000-0000-0000C70C0000}"/>
    <cellStyle name="Heading 4 2 2" xfId="250" xr:uid="{00000000-0005-0000-0000-0000C80C0000}"/>
    <cellStyle name="Heading 4 2 3" xfId="401" xr:uid="{00000000-0005-0000-0000-0000C90C0000}"/>
    <cellStyle name="Heading 4 2 4" xfId="17403" xr:uid="{00000000-0005-0000-0000-0000CA0C0000}"/>
    <cellStyle name="Heading 4 3" xfId="19" xr:uid="{00000000-0005-0000-0000-0000CB0C0000}"/>
    <cellStyle name="Heading 4 4" xfId="128" xr:uid="{00000000-0005-0000-0000-0000CC0C0000}"/>
    <cellStyle name="Heading 4 5" xfId="447" xr:uid="{00000000-0005-0000-0000-0000CD0C0000}"/>
    <cellStyle name="Heading1" xfId="2600" xr:uid="{00000000-0005-0000-0000-0000CE0C0000}"/>
    <cellStyle name="Heading1 2" xfId="2601" xr:uid="{00000000-0005-0000-0000-0000CF0C0000}"/>
    <cellStyle name="Heading1 3" xfId="2602" xr:uid="{00000000-0005-0000-0000-0000D00C0000}"/>
    <cellStyle name="Heading1 4" xfId="2603" xr:uid="{00000000-0005-0000-0000-0000D10C0000}"/>
    <cellStyle name="Heading2" xfId="2604" xr:uid="{00000000-0005-0000-0000-0000D20C0000}"/>
    <cellStyle name="Heading2 2" xfId="2605" xr:uid="{00000000-0005-0000-0000-0000D30C0000}"/>
    <cellStyle name="Heading2 3" xfId="2606" xr:uid="{00000000-0005-0000-0000-0000D40C0000}"/>
    <cellStyle name="Heading2 4" xfId="2607" xr:uid="{00000000-0005-0000-0000-0000D50C0000}"/>
    <cellStyle name="Helv" xfId="2608" xr:uid="{00000000-0005-0000-0000-0000D60C0000}"/>
    <cellStyle name="HIGHLIGHT" xfId="2609" xr:uid="{00000000-0005-0000-0000-0000D70C0000}"/>
    <cellStyle name="Hiperligação" xfId="2610" xr:uid="{00000000-0005-0000-0000-0000D80C0000}"/>
    <cellStyle name="Hiperligação visitada" xfId="2611" xr:uid="{00000000-0005-0000-0000-0000D90C0000}"/>
    <cellStyle name="Hiperligação_Airone eis budget 2011" xfId="2612" xr:uid="{00000000-0005-0000-0000-0000DA0C0000}"/>
    <cellStyle name="Hiperlink 2" xfId="551" xr:uid="{00000000-0005-0000-0000-0000DB0C0000}"/>
    <cellStyle name="Hyperlink 2" xfId="137" xr:uid="{00000000-0005-0000-0000-0000DC0C0000}"/>
    <cellStyle name="Hyperlink 2 2" xfId="251" xr:uid="{00000000-0005-0000-0000-0000DD0C0000}"/>
    <cellStyle name="Hyperlink 2 3" xfId="402" xr:uid="{00000000-0005-0000-0000-0000DE0C0000}"/>
    <cellStyle name="Hyperlink 2 4" xfId="2614" xr:uid="{00000000-0005-0000-0000-0000DF0C0000}"/>
    <cellStyle name="Hyperlink 3" xfId="252" xr:uid="{00000000-0005-0000-0000-0000E00C0000}"/>
    <cellStyle name="Hyperliᯮk segui᫤o" xfId="2613" xr:uid="{00000000-0005-0000-0000-0000E10C0000}"/>
    <cellStyle name="Hyp᧥rlink_A᫬exandre" xfId="2615" xr:uid="{00000000-0005-0000-0000-0000E20C0000}"/>
    <cellStyle name="Incorrecto" xfId="2616" xr:uid="{00000000-0005-0000-0000-0000E30C0000}"/>
    <cellStyle name="Incorreto" xfId="98" xr:uid="{00000000-0005-0000-0000-0000E40C0000}"/>
    <cellStyle name="Incorreto 2" xfId="2617" xr:uid="{00000000-0005-0000-0000-0000E50C0000}"/>
    <cellStyle name="Incorreto 2 2" xfId="2618" xr:uid="{00000000-0005-0000-0000-0000E60C0000}"/>
    <cellStyle name="Incorreto 2 3" xfId="2619" xr:uid="{00000000-0005-0000-0000-0000E70C0000}"/>
    <cellStyle name="Incorreto 2 4" xfId="2620" xr:uid="{00000000-0005-0000-0000-0000E80C0000}"/>
    <cellStyle name="Incorreto 2 5" xfId="2621" xr:uid="{00000000-0005-0000-0000-0000E90C0000}"/>
    <cellStyle name="Incorreto 2 6" xfId="17485" xr:uid="{00000000-0005-0000-0000-0000EA0C0000}"/>
    <cellStyle name="Incorreto 2_desc" xfId="2622" xr:uid="{00000000-0005-0000-0000-0000EB0C0000}"/>
    <cellStyle name="Incorreto 3" xfId="2623" xr:uid="{00000000-0005-0000-0000-0000EC0C0000}"/>
    <cellStyle name="Incorreto 3 2" xfId="2624" xr:uid="{00000000-0005-0000-0000-0000ED0C0000}"/>
    <cellStyle name="Incorreto 3 3" xfId="2625" xr:uid="{00000000-0005-0000-0000-0000EE0C0000}"/>
    <cellStyle name="Incorreto 3 4" xfId="2626" xr:uid="{00000000-0005-0000-0000-0000EF0C0000}"/>
    <cellStyle name="Incorreto 3 5" xfId="2627" xr:uid="{00000000-0005-0000-0000-0000F00C0000}"/>
    <cellStyle name="Incorreto 3 6" xfId="17484" xr:uid="{00000000-0005-0000-0000-0000F10C0000}"/>
    <cellStyle name="Incorreto 4" xfId="10618" xr:uid="{00000000-0005-0000-0000-0000F20C0000}"/>
    <cellStyle name="Indefinido" xfId="2628" xr:uid="{00000000-0005-0000-0000-0000F30C0000}"/>
    <cellStyle name="Input (%)" xfId="2629" xr:uid="{00000000-0005-0000-0000-0000F40C0000}"/>
    <cellStyle name="Input (£m)" xfId="2630" xr:uid="{00000000-0005-0000-0000-0000F50C0000}"/>
    <cellStyle name="Input (No)" xfId="2631" xr:uid="{00000000-0005-0000-0000-0000F60C0000}"/>
    <cellStyle name="Input (x)" xfId="2632" xr:uid="{00000000-0005-0000-0000-0000F70C0000}"/>
    <cellStyle name="Input [yellow]" xfId="552" xr:uid="{00000000-0005-0000-0000-0000F80C0000}"/>
    <cellStyle name="Input [yellow] 2" xfId="2633" xr:uid="{00000000-0005-0000-0000-0000F90C0000}"/>
    <cellStyle name="Input [yellow] 2 2" xfId="2634" xr:uid="{00000000-0005-0000-0000-0000FA0C0000}"/>
    <cellStyle name="Input [yellow] 2 2 2" xfId="2635" xr:uid="{00000000-0005-0000-0000-0000FB0C0000}"/>
    <cellStyle name="Input [yellow] 2 2 2 2" xfId="10790" xr:uid="{00000000-0005-0000-0000-0000FC0C0000}"/>
    <cellStyle name="Input [yellow] 2 2 3" xfId="10789" xr:uid="{00000000-0005-0000-0000-0000FD0C0000}"/>
    <cellStyle name="Input [yellow] 2 3" xfId="2636" xr:uid="{00000000-0005-0000-0000-0000FE0C0000}"/>
    <cellStyle name="Input [yellow] 2 3 2" xfId="2637" xr:uid="{00000000-0005-0000-0000-0000FF0C0000}"/>
    <cellStyle name="Input [yellow] 2 3 2 2" xfId="10792" xr:uid="{00000000-0005-0000-0000-0000000D0000}"/>
    <cellStyle name="Input [yellow] 2 3 3" xfId="10791" xr:uid="{00000000-0005-0000-0000-0000010D0000}"/>
    <cellStyle name="Input [yellow] 2 4" xfId="2638" xr:uid="{00000000-0005-0000-0000-0000020D0000}"/>
    <cellStyle name="Input [yellow] 2 4 2" xfId="10793" xr:uid="{00000000-0005-0000-0000-0000030D0000}"/>
    <cellStyle name="Input [yellow] 2 5" xfId="10788" xr:uid="{00000000-0005-0000-0000-0000040D0000}"/>
    <cellStyle name="Input [yellow] 3" xfId="2639" xr:uid="{00000000-0005-0000-0000-0000050D0000}"/>
    <cellStyle name="Input [yellow] 3 2" xfId="2640" xr:uid="{00000000-0005-0000-0000-0000060D0000}"/>
    <cellStyle name="Input [yellow] 3 2 2" xfId="10795" xr:uid="{00000000-0005-0000-0000-0000070D0000}"/>
    <cellStyle name="Input [yellow] 3 3" xfId="10794" xr:uid="{00000000-0005-0000-0000-0000080D0000}"/>
    <cellStyle name="Input [yellow] 4" xfId="2641" xr:uid="{00000000-0005-0000-0000-0000090D0000}"/>
    <cellStyle name="Input [yellow] 4 2" xfId="2642" xr:uid="{00000000-0005-0000-0000-00000A0D0000}"/>
    <cellStyle name="Input [yellow] 4 2 2" xfId="10797" xr:uid="{00000000-0005-0000-0000-00000B0D0000}"/>
    <cellStyle name="Input [yellow] 4 3" xfId="10796" xr:uid="{00000000-0005-0000-0000-00000C0D0000}"/>
    <cellStyle name="Input [yellow] 5" xfId="2643" xr:uid="{00000000-0005-0000-0000-00000D0D0000}"/>
    <cellStyle name="Input [yellow] 5 2" xfId="10798" xr:uid="{00000000-0005-0000-0000-00000E0D0000}"/>
    <cellStyle name="Input [yellow] 6" xfId="10787" xr:uid="{00000000-0005-0000-0000-00000F0D0000}"/>
    <cellStyle name="Input 10" xfId="2644" xr:uid="{00000000-0005-0000-0000-0000100D0000}"/>
    <cellStyle name="Input 10 2" xfId="10799" xr:uid="{00000000-0005-0000-0000-0000110D0000}"/>
    <cellStyle name="Input 10 2 2" xfId="12885" xr:uid="{00000000-0005-0000-0000-0000120D0000}"/>
    <cellStyle name="Input 10 2 2 2" xfId="15762" xr:uid="{00000000-0005-0000-0000-0000130D0000}"/>
    <cellStyle name="Input 10 2 2 2 2" xfId="17118" xr:uid="{00000000-0005-0000-0000-0000140D0000}"/>
    <cellStyle name="Input 11" xfId="2645" xr:uid="{00000000-0005-0000-0000-0000150D0000}"/>
    <cellStyle name="Input 11 2" xfId="10800" xr:uid="{00000000-0005-0000-0000-0000160D0000}"/>
    <cellStyle name="Input 11 2 2" xfId="12886" xr:uid="{00000000-0005-0000-0000-0000170D0000}"/>
    <cellStyle name="Input 11 2 2 2" xfId="15763" xr:uid="{00000000-0005-0000-0000-0000180D0000}"/>
    <cellStyle name="Input 11 2 2 2 2" xfId="17119" xr:uid="{00000000-0005-0000-0000-0000190D0000}"/>
    <cellStyle name="Input 12" xfId="2646" xr:uid="{00000000-0005-0000-0000-00001A0D0000}"/>
    <cellStyle name="Input 12 2" xfId="10801" xr:uid="{00000000-0005-0000-0000-00001B0D0000}"/>
    <cellStyle name="Input 12 2 2" xfId="12887" xr:uid="{00000000-0005-0000-0000-00001C0D0000}"/>
    <cellStyle name="Input 12 2 2 2" xfId="15764" xr:uid="{00000000-0005-0000-0000-00001D0D0000}"/>
    <cellStyle name="Input 12 2 2 2 2" xfId="17120" xr:uid="{00000000-0005-0000-0000-00001E0D0000}"/>
    <cellStyle name="Input 2" xfId="45" xr:uid="{00000000-0005-0000-0000-00001F0D0000}"/>
    <cellStyle name="Input 2 2" xfId="253" xr:uid="{00000000-0005-0000-0000-0000200D0000}"/>
    <cellStyle name="Input 2 2 2" xfId="10803" xr:uid="{00000000-0005-0000-0000-0000210D0000}"/>
    <cellStyle name="Input 2 2 2 2" xfId="12889" xr:uid="{00000000-0005-0000-0000-0000220D0000}"/>
    <cellStyle name="Input 2 2 2 2 2" xfId="15766" xr:uid="{00000000-0005-0000-0000-0000230D0000}"/>
    <cellStyle name="Input 2 2 2 2 2 2" xfId="17122" xr:uid="{00000000-0005-0000-0000-0000240D0000}"/>
    <cellStyle name="Input 2 2 3" xfId="2648" xr:uid="{00000000-0005-0000-0000-0000250D0000}"/>
    <cellStyle name="Input 2 3" xfId="403" xr:uid="{00000000-0005-0000-0000-0000260D0000}"/>
    <cellStyle name="Input 2 3 2" xfId="12888" xr:uid="{00000000-0005-0000-0000-0000270D0000}"/>
    <cellStyle name="Input 2 3 2 2" xfId="15765" xr:uid="{00000000-0005-0000-0000-0000280D0000}"/>
    <cellStyle name="Input 2 3 2 2 2" xfId="17121" xr:uid="{00000000-0005-0000-0000-0000290D0000}"/>
    <cellStyle name="Input 2 3 3" xfId="10802" xr:uid="{00000000-0005-0000-0000-00002A0D0000}"/>
    <cellStyle name="Input 2 4" xfId="2647" xr:uid="{00000000-0005-0000-0000-00002B0D0000}"/>
    <cellStyle name="Input 2 5" xfId="17390" xr:uid="{00000000-0005-0000-0000-00002C0D0000}"/>
    <cellStyle name="Input 3" xfId="23" xr:uid="{00000000-0005-0000-0000-00002D0D0000}"/>
    <cellStyle name="Input 3 2" xfId="2650" xr:uid="{00000000-0005-0000-0000-00002E0D0000}"/>
    <cellStyle name="Input 3 2 2" xfId="10805" xr:uid="{00000000-0005-0000-0000-00002F0D0000}"/>
    <cellStyle name="Input 3 2 2 2" xfId="12891" xr:uid="{00000000-0005-0000-0000-0000300D0000}"/>
    <cellStyle name="Input 3 2 2 2 2" xfId="15768" xr:uid="{00000000-0005-0000-0000-0000310D0000}"/>
    <cellStyle name="Input 3 2 2 2 2 2" xfId="17124" xr:uid="{00000000-0005-0000-0000-0000320D0000}"/>
    <cellStyle name="Input 3 3" xfId="10804" xr:uid="{00000000-0005-0000-0000-0000330D0000}"/>
    <cellStyle name="Input 3 3 2" xfId="12890" xr:uid="{00000000-0005-0000-0000-0000340D0000}"/>
    <cellStyle name="Input 3 3 2 2" xfId="15767" xr:uid="{00000000-0005-0000-0000-0000350D0000}"/>
    <cellStyle name="Input 3 3 2 2 2" xfId="17123" xr:uid="{00000000-0005-0000-0000-0000360D0000}"/>
    <cellStyle name="Input 3 4" xfId="2649" xr:uid="{00000000-0005-0000-0000-0000370D0000}"/>
    <cellStyle name="Input 4" xfId="2651" xr:uid="{00000000-0005-0000-0000-0000380D0000}"/>
    <cellStyle name="Input 4 2" xfId="2652" xr:uid="{00000000-0005-0000-0000-0000390D0000}"/>
    <cellStyle name="Input 4 2 2" xfId="10807" xr:uid="{00000000-0005-0000-0000-00003A0D0000}"/>
    <cellStyle name="Input 4 2 2 2" xfId="12893" xr:uid="{00000000-0005-0000-0000-00003B0D0000}"/>
    <cellStyle name="Input 4 2 2 2 2" xfId="15770" xr:uid="{00000000-0005-0000-0000-00003C0D0000}"/>
    <cellStyle name="Input 4 2 2 2 2 2" xfId="17126" xr:uid="{00000000-0005-0000-0000-00003D0D0000}"/>
    <cellStyle name="Input 4 3" xfId="10806" xr:uid="{00000000-0005-0000-0000-00003E0D0000}"/>
    <cellStyle name="Input 4 3 2" xfId="12892" xr:uid="{00000000-0005-0000-0000-00003F0D0000}"/>
    <cellStyle name="Input 4 3 2 2" xfId="15769" xr:uid="{00000000-0005-0000-0000-0000400D0000}"/>
    <cellStyle name="Input 4 3 2 2 2" xfId="17125" xr:uid="{00000000-0005-0000-0000-0000410D0000}"/>
    <cellStyle name="Input 5" xfId="2653" xr:uid="{00000000-0005-0000-0000-0000420D0000}"/>
    <cellStyle name="Input 5 2" xfId="2654" xr:uid="{00000000-0005-0000-0000-0000430D0000}"/>
    <cellStyle name="Input 5 2 2" xfId="10809" xr:uid="{00000000-0005-0000-0000-0000440D0000}"/>
    <cellStyle name="Input 5 2 2 2" xfId="12895" xr:uid="{00000000-0005-0000-0000-0000450D0000}"/>
    <cellStyle name="Input 5 2 2 2 2" xfId="15772" xr:uid="{00000000-0005-0000-0000-0000460D0000}"/>
    <cellStyle name="Input 5 2 2 2 2 2" xfId="17128" xr:uid="{00000000-0005-0000-0000-0000470D0000}"/>
    <cellStyle name="Input 5 3" xfId="10808" xr:uid="{00000000-0005-0000-0000-0000480D0000}"/>
    <cellStyle name="Input 5 3 2" xfId="12894" xr:uid="{00000000-0005-0000-0000-0000490D0000}"/>
    <cellStyle name="Input 5 3 2 2" xfId="15771" xr:uid="{00000000-0005-0000-0000-00004A0D0000}"/>
    <cellStyle name="Input 5 3 2 2 2" xfId="17127" xr:uid="{00000000-0005-0000-0000-00004B0D0000}"/>
    <cellStyle name="Input 6" xfId="2655" xr:uid="{00000000-0005-0000-0000-00004C0D0000}"/>
    <cellStyle name="Input 6 2" xfId="2656" xr:uid="{00000000-0005-0000-0000-00004D0D0000}"/>
    <cellStyle name="Input 6 2 2" xfId="10811" xr:uid="{00000000-0005-0000-0000-00004E0D0000}"/>
    <cellStyle name="Input 6 2 2 2" xfId="12897" xr:uid="{00000000-0005-0000-0000-00004F0D0000}"/>
    <cellStyle name="Input 6 2 2 2 2" xfId="15774" xr:uid="{00000000-0005-0000-0000-0000500D0000}"/>
    <cellStyle name="Input 6 2 2 2 2 2" xfId="17130" xr:uid="{00000000-0005-0000-0000-0000510D0000}"/>
    <cellStyle name="Input 6 3" xfId="10810" xr:uid="{00000000-0005-0000-0000-0000520D0000}"/>
    <cellStyle name="Input 6 3 2" xfId="12896" xr:uid="{00000000-0005-0000-0000-0000530D0000}"/>
    <cellStyle name="Input 6 3 2 2" xfId="15773" xr:uid="{00000000-0005-0000-0000-0000540D0000}"/>
    <cellStyle name="Input 6 3 2 2 2" xfId="17129" xr:uid="{00000000-0005-0000-0000-0000550D0000}"/>
    <cellStyle name="Input 7" xfId="2657" xr:uid="{00000000-0005-0000-0000-0000560D0000}"/>
    <cellStyle name="Input 7 2" xfId="2658" xr:uid="{00000000-0005-0000-0000-0000570D0000}"/>
    <cellStyle name="Input 7 2 2" xfId="10813" xr:uid="{00000000-0005-0000-0000-0000580D0000}"/>
    <cellStyle name="Input 7 2 2 2" xfId="12899" xr:uid="{00000000-0005-0000-0000-0000590D0000}"/>
    <cellStyle name="Input 7 2 2 2 2" xfId="15776" xr:uid="{00000000-0005-0000-0000-00005A0D0000}"/>
    <cellStyle name="Input 7 2 2 2 2 2" xfId="17132" xr:uid="{00000000-0005-0000-0000-00005B0D0000}"/>
    <cellStyle name="Input 7 3" xfId="10812" xr:uid="{00000000-0005-0000-0000-00005C0D0000}"/>
    <cellStyle name="Input 7 3 2" xfId="12898" xr:uid="{00000000-0005-0000-0000-00005D0D0000}"/>
    <cellStyle name="Input 7 3 2 2" xfId="15775" xr:uid="{00000000-0005-0000-0000-00005E0D0000}"/>
    <cellStyle name="Input 7 3 2 2 2" xfId="17131" xr:uid="{00000000-0005-0000-0000-00005F0D0000}"/>
    <cellStyle name="Input 8" xfId="2659" xr:uid="{00000000-0005-0000-0000-0000600D0000}"/>
    <cellStyle name="Input 8 2" xfId="2660" xr:uid="{00000000-0005-0000-0000-0000610D0000}"/>
    <cellStyle name="Input 8 2 2" xfId="10815" xr:uid="{00000000-0005-0000-0000-0000620D0000}"/>
    <cellStyle name="Input 8 2 2 2" xfId="12901" xr:uid="{00000000-0005-0000-0000-0000630D0000}"/>
    <cellStyle name="Input 8 2 2 2 2" xfId="15778" xr:uid="{00000000-0005-0000-0000-0000640D0000}"/>
    <cellStyle name="Input 8 2 2 2 2 2" xfId="17134" xr:uid="{00000000-0005-0000-0000-0000650D0000}"/>
    <cellStyle name="Input 8 3" xfId="10814" xr:uid="{00000000-0005-0000-0000-0000660D0000}"/>
    <cellStyle name="Input 8 3 2" xfId="12900" xr:uid="{00000000-0005-0000-0000-0000670D0000}"/>
    <cellStyle name="Input 8 3 2 2" xfId="15777" xr:uid="{00000000-0005-0000-0000-0000680D0000}"/>
    <cellStyle name="Input 8 3 2 2 2" xfId="17133" xr:uid="{00000000-0005-0000-0000-0000690D0000}"/>
    <cellStyle name="Input 9" xfId="2661" xr:uid="{00000000-0005-0000-0000-00006A0D0000}"/>
    <cellStyle name="Input 9 2" xfId="10816" xr:uid="{00000000-0005-0000-0000-00006B0D0000}"/>
    <cellStyle name="Input 9 2 2" xfId="12902" xr:uid="{00000000-0005-0000-0000-00006C0D0000}"/>
    <cellStyle name="Input 9 2 2 2" xfId="15779" xr:uid="{00000000-0005-0000-0000-00006D0D0000}"/>
    <cellStyle name="Input 9 2 2 2 2" xfId="17135" xr:uid="{00000000-0005-0000-0000-00006E0D0000}"/>
    <cellStyle name="Input Currency" xfId="2662" xr:uid="{00000000-0005-0000-0000-00006F0D0000}"/>
    <cellStyle name="Input Date" xfId="2663" xr:uid="{00000000-0005-0000-0000-0000700D0000}"/>
    <cellStyle name="Input Fixed [0]" xfId="2664" xr:uid="{00000000-0005-0000-0000-0000710D0000}"/>
    <cellStyle name="Input Normal" xfId="2665" xr:uid="{00000000-0005-0000-0000-0000720D0000}"/>
    <cellStyle name="Input Percent" xfId="2666" xr:uid="{00000000-0005-0000-0000-0000730D0000}"/>
    <cellStyle name="Input Percent [2]" xfId="2667" xr:uid="{00000000-0005-0000-0000-0000740D0000}"/>
    <cellStyle name="Input Percent_~2144771" xfId="2668" xr:uid="{00000000-0005-0000-0000-0000750D0000}"/>
    <cellStyle name="Input Titles" xfId="2669" xr:uid="{00000000-0005-0000-0000-0000760D0000}"/>
    <cellStyle name="InputNormal" xfId="2670" xr:uid="{00000000-0005-0000-0000-0000770D0000}"/>
    <cellStyle name="KPMG Heading 1" xfId="2671" xr:uid="{00000000-0005-0000-0000-0000780D0000}"/>
    <cellStyle name="KPMG Heading 2" xfId="2672" xr:uid="{00000000-0005-0000-0000-0000790D0000}"/>
    <cellStyle name="KPMG Heading 3" xfId="2673" xr:uid="{00000000-0005-0000-0000-00007A0D0000}"/>
    <cellStyle name="KPMG Heading 4" xfId="2674" xr:uid="{00000000-0005-0000-0000-00007B0D0000}"/>
    <cellStyle name="KPMG Normal" xfId="2675" xr:uid="{00000000-0005-0000-0000-00007C0D0000}"/>
    <cellStyle name="KPMG Normal Text" xfId="2676" xr:uid="{00000000-0005-0000-0000-00007D0D0000}"/>
    <cellStyle name="l]_x000d__x000a_Path=M:\RIOCEN01_x000d__x000a_Name=Carlos Emilio Brousse_x000d__x000a_DDEApps=nsf,nsg,nsh,ntf,ns2,ors,org_x000d__x000a_SmartIcons=Todos_x000d__x000a_" xfId="2677" xr:uid="{00000000-0005-0000-0000-00007E0D0000}"/>
    <cellStyle name="Linked Cell 2" xfId="46" xr:uid="{00000000-0005-0000-0000-00007F0D0000}"/>
    <cellStyle name="Linked Cell 2 2" xfId="254" xr:uid="{00000000-0005-0000-0000-0000800D0000}"/>
    <cellStyle name="Linked Cell 2 3" xfId="404" xr:uid="{00000000-0005-0000-0000-0000810D0000}"/>
    <cellStyle name="Linked Cell 2 4" xfId="2678" xr:uid="{00000000-0005-0000-0000-0000820D0000}"/>
    <cellStyle name="Linked Cell 2 5" xfId="17384" xr:uid="{00000000-0005-0000-0000-0000830D0000}"/>
    <cellStyle name="Linked Cell 3" xfId="26" xr:uid="{00000000-0005-0000-0000-0000840D0000}"/>
    <cellStyle name="Linked Cell 3 2" xfId="2679" xr:uid="{00000000-0005-0000-0000-0000850D0000}"/>
    <cellStyle name="M S SANS SERIF" xfId="2680" xr:uid="{00000000-0005-0000-0000-0000860D0000}"/>
    <cellStyle name="MACRO OLGA" xfId="2681" xr:uid="{00000000-0005-0000-0000-0000870D0000}"/>
    <cellStyle name="MACRO OLGA 2" xfId="2682" xr:uid="{00000000-0005-0000-0000-0000880D0000}"/>
    <cellStyle name="MACRO OLGA 2 2" xfId="10818" xr:uid="{00000000-0005-0000-0000-0000890D0000}"/>
    <cellStyle name="MACRO OLGA 2 2 2" xfId="12904" xr:uid="{00000000-0005-0000-0000-00008A0D0000}"/>
    <cellStyle name="MACRO OLGA 2 2 2 2" xfId="15781" xr:uid="{00000000-0005-0000-0000-00008B0D0000}"/>
    <cellStyle name="MACRO OLGA 2 2 2 2 2" xfId="17137" xr:uid="{00000000-0005-0000-0000-00008C0D0000}"/>
    <cellStyle name="MACRO OLGA 2 2 2 3" xfId="17046" xr:uid="{00000000-0005-0000-0000-00008D0D0000}"/>
    <cellStyle name="MACRO OLGA 2 2 3" xfId="17019" xr:uid="{00000000-0005-0000-0000-00008E0D0000}"/>
    <cellStyle name="MACRO OLGA 2 3" xfId="16984" xr:uid="{00000000-0005-0000-0000-00008F0D0000}"/>
    <cellStyle name="MACRO OLGA 3" xfId="10817" xr:uid="{00000000-0005-0000-0000-0000900D0000}"/>
    <cellStyle name="MACRO OLGA 3 2" xfId="12903" xr:uid="{00000000-0005-0000-0000-0000910D0000}"/>
    <cellStyle name="MACRO OLGA 3 2 2" xfId="15780" xr:uid="{00000000-0005-0000-0000-0000920D0000}"/>
    <cellStyle name="MACRO OLGA 3 2 2 2" xfId="17136" xr:uid="{00000000-0005-0000-0000-0000930D0000}"/>
    <cellStyle name="MACRO OLGA 3 2 3" xfId="17045" xr:uid="{00000000-0005-0000-0000-0000940D0000}"/>
    <cellStyle name="MACRO OLGA 3 3" xfId="17018" xr:uid="{00000000-0005-0000-0000-0000950D0000}"/>
    <cellStyle name="MACRO OLGA 4" xfId="16983" xr:uid="{00000000-0005-0000-0000-0000960D0000}"/>
    <cellStyle name="MacroCode" xfId="2683" xr:uid="{00000000-0005-0000-0000-0000970D0000}"/>
    <cellStyle name="MacroCode 2" xfId="2684" xr:uid="{00000000-0005-0000-0000-0000980D0000}"/>
    <cellStyle name="Migliaia (0)_Copia di (TOTOUTST 1)" xfId="2685" xr:uid="{00000000-0005-0000-0000-0000990D0000}"/>
    <cellStyle name="Migliaia [0]_SITE EVALUATION Option2" xfId="2686" xr:uid="{00000000-0005-0000-0000-00009A0D0000}"/>
    <cellStyle name="Migliaia_Budget_2011_ServCharge_AIRONE" xfId="2687" xr:uid="{00000000-0005-0000-0000-00009B0D0000}"/>
    <cellStyle name="Mike" xfId="2688" xr:uid="{00000000-0005-0000-0000-00009C0D0000}"/>
    <cellStyle name="Millares [0]_ Distribution of revenue" xfId="2689" xr:uid="{00000000-0005-0000-0000-00009D0D0000}"/>
    <cellStyle name="Millares_ Distribution of revenue" xfId="2690" xr:uid="{00000000-0005-0000-0000-00009E0D0000}"/>
    <cellStyle name="Milliers [0]_8Gallery BP 2005-12-02" xfId="2691" xr:uid="{00000000-0005-0000-0000-00009F0D0000}"/>
    <cellStyle name="Milliers_8Gallery BP 2005-12-02" xfId="2692" xr:uid="{00000000-0005-0000-0000-0000A00D0000}"/>
    <cellStyle name="Model" xfId="553" xr:uid="{00000000-0005-0000-0000-0000A10D0000}"/>
    <cellStyle name="Model 2" xfId="2693" xr:uid="{00000000-0005-0000-0000-0000A20D0000}"/>
    <cellStyle name="Moeda 2" xfId="508" xr:uid="{00000000-0005-0000-0000-0000A30D0000}"/>
    <cellStyle name="Moeda 2 2" xfId="554" xr:uid="{00000000-0005-0000-0000-0000A40D0000}"/>
    <cellStyle name="Moeda 2 3" xfId="555" xr:uid="{00000000-0005-0000-0000-0000A50D0000}"/>
    <cellStyle name="Moeda 2 3 2" xfId="17487" xr:uid="{00000000-0005-0000-0000-0000A60D0000}"/>
    <cellStyle name="Moeda 2 4" xfId="10819" xr:uid="{00000000-0005-0000-0000-0000A70D0000}"/>
    <cellStyle name="Moeda 2 5" xfId="10619" xr:uid="{00000000-0005-0000-0000-0000A80D0000}"/>
    <cellStyle name="Moeda 3" xfId="2695" xr:uid="{00000000-0005-0000-0000-0000A90D0000}"/>
    <cellStyle name="Moeda 3 2" xfId="2696" xr:uid="{00000000-0005-0000-0000-0000AA0D0000}"/>
    <cellStyle name="Moeda 3 2 2" xfId="10821" xr:uid="{00000000-0005-0000-0000-0000AB0D0000}"/>
    <cellStyle name="Moeda 3 2 2 2" xfId="11829" xr:uid="{00000000-0005-0000-0000-0000AC0D0000}"/>
    <cellStyle name="Moeda 3 2 2 2 2" xfId="13730" xr:uid="{00000000-0005-0000-0000-0000AD0D0000}"/>
    <cellStyle name="Moeda 3 2 2 2 2 2" xfId="16582" xr:uid="{00000000-0005-0000-0000-0000AE0D0000}"/>
    <cellStyle name="Moeda 3 2 2 2 3" xfId="15121" xr:uid="{00000000-0005-0000-0000-0000AF0D0000}"/>
    <cellStyle name="Moeda 3 2 2 3" xfId="12906" xr:uid="{00000000-0005-0000-0000-0000B00D0000}"/>
    <cellStyle name="Moeda 3 2 2 3 2" xfId="15783" xr:uid="{00000000-0005-0000-0000-0000B10D0000}"/>
    <cellStyle name="Moeda 3 2 2 4" xfId="14323" xr:uid="{00000000-0005-0000-0000-0000B20D0000}"/>
    <cellStyle name="Moeda 3 2 3" xfId="11421" xr:uid="{00000000-0005-0000-0000-0000B30D0000}"/>
    <cellStyle name="Moeda 3 2 3 2" xfId="13331" xr:uid="{00000000-0005-0000-0000-0000B40D0000}"/>
    <cellStyle name="Moeda 3 2 3 2 2" xfId="16183" xr:uid="{00000000-0005-0000-0000-0000B50D0000}"/>
    <cellStyle name="Moeda 3 2 3 3" xfId="14722" xr:uid="{00000000-0005-0000-0000-0000B60D0000}"/>
    <cellStyle name="Moeda 3 2 4" xfId="12619" xr:uid="{00000000-0005-0000-0000-0000B70D0000}"/>
    <cellStyle name="Moeda 3 2 4 2" xfId="15511" xr:uid="{00000000-0005-0000-0000-0000B80D0000}"/>
    <cellStyle name="Moeda 3 2 5" xfId="14119" xr:uid="{00000000-0005-0000-0000-0000B90D0000}"/>
    <cellStyle name="Moeda 3 2 6" xfId="17489" xr:uid="{00000000-0005-0000-0000-0000BA0D0000}"/>
    <cellStyle name="Moeda 3 3" xfId="2697" xr:uid="{00000000-0005-0000-0000-0000BB0D0000}"/>
    <cellStyle name="Moeda 3 3 2" xfId="10822" xr:uid="{00000000-0005-0000-0000-0000BC0D0000}"/>
    <cellStyle name="Moeda 3 3 2 2" xfId="11830" xr:uid="{00000000-0005-0000-0000-0000BD0D0000}"/>
    <cellStyle name="Moeda 3 3 2 2 2" xfId="13731" xr:uid="{00000000-0005-0000-0000-0000BE0D0000}"/>
    <cellStyle name="Moeda 3 3 2 2 2 2" xfId="16583" xr:uid="{00000000-0005-0000-0000-0000BF0D0000}"/>
    <cellStyle name="Moeda 3 3 2 2 3" xfId="15122" xr:uid="{00000000-0005-0000-0000-0000C00D0000}"/>
    <cellStyle name="Moeda 3 3 2 3" xfId="12907" xr:uid="{00000000-0005-0000-0000-0000C10D0000}"/>
    <cellStyle name="Moeda 3 3 2 3 2" xfId="15784" xr:uid="{00000000-0005-0000-0000-0000C20D0000}"/>
    <cellStyle name="Moeda 3 3 2 4" xfId="14324" xr:uid="{00000000-0005-0000-0000-0000C30D0000}"/>
    <cellStyle name="Moeda 3 3 3" xfId="11422" xr:uid="{00000000-0005-0000-0000-0000C40D0000}"/>
    <cellStyle name="Moeda 3 3 3 2" xfId="13332" xr:uid="{00000000-0005-0000-0000-0000C50D0000}"/>
    <cellStyle name="Moeda 3 3 3 2 2" xfId="16184" xr:uid="{00000000-0005-0000-0000-0000C60D0000}"/>
    <cellStyle name="Moeda 3 3 3 3" xfId="14723" xr:uid="{00000000-0005-0000-0000-0000C70D0000}"/>
    <cellStyle name="Moeda 3 3 4" xfId="12620" xr:uid="{00000000-0005-0000-0000-0000C80D0000}"/>
    <cellStyle name="Moeda 3 3 4 2" xfId="15512" xr:uid="{00000000-0005-0000-0000-0000C90D0000}"/>
    <cellStyle name="Moeda 3 3 5" xfId="14120" xr:uid="{00000000-0005-0000-0000-0000CA0D0000}"/>
    <cellStyle name="Moeda 3 4" xfId="10820" xr:uid="{00000000-0005-0000-0000-0000CB0D0000}"/>
    <cellStyle name="Moeda 3 4 2" xfId="11828" xr:uid="{00000000-0005-0000-0000-0000CC0D0000}"/>
    <cellStyle name="Moeda 3 4 2 2" xfId="13729" xr:uid="{00000000-0005-0000-0000-0000CD0D0000}"/>
    <cellStyle name="Moeda 3 4 2 2 2" xfId="16581" xr:uid="{00000000-0005-0000-0000-0000CE0D0000}"/>
    <cellStyle name="Moeda 3 4 2 3" xfId="15120" xr:uid="{00000000-0005-0000-0000-0000CF0D0000}"/>
    <cellStyle name="Moeda 3 4 3" xfId="12905" xr:uid="{00000000-0005-0000-0000-0000D00D0000}"/>
    <cellStyle name="Moeda 3 4 3 2" xfId="15782" xr:uid="{00000000-0005-0000-0000-0000D10D0000}"/>
    <cellStyle name="Moeda 3 4 4" xfId="14322" xr:uid="{00000000-0005-0000-0000-0000D20D0000}"/>
    <cellStyle name="Moeda 3 5" xfId="11420" xr:uid="{00000000-0005-0000-0000-0000D30D0000}"/>
    <cellStyle name="Moeda 3 5 2" xfId="13330" xr:uid="{00000000-0005-0000-0000-0000D40D0000}"/>
    <cellStyle name="Moeda 3 5 2 2" xfId="16182" xr:uid="{00000000-0005-0000-0000-0000D50D0000}"/>
    <cellStyle name="Moeda 3 5 3" xfId="14721" xr:uid="{00000000-0005-0000-0000-0000D60D0000}"/>
    <cellStyle name="Moeda 3 6" xfId="12618" xr:uid="{00000000-0005-0000-0000-0000D70D0000}"/>
    <cellStyle name="Moeda 3 6 2" xfId="15510" xr:uid="{00000000-0005-0000-0000-0000D80D0000}"/>
    <cellStyle name="Moeda 3 7" xfId="14118" xr:uid="{00000000-0005-0000-0000-0000D90D0000}"/>
    <cellStyle name="Moeda 3 8" xfId="17488" xr:uid="{00000000-0005-0000-0000-0000DA0D0000}"/>
    <cellStyle name="Moeda 3_Fat Aluguel Mínimo 2010" xfId="2698" xr:uid="{00000000-0005-0000-0000-0000DB0D0000}"/>
    <cellStyle name="Moeda 4" xfId="2699" xr:uid="{00000000-0005-0000-0000-0000DC0D0000}"/>
    <cellStyle name="Moeda 4 2" xfId="2700" xr:uid="{00000000-0005-0000-0000-0000DD0D0000}"/>
    <cellStyle name="Moeda 4 2 2" xfId="10824" xr:uid="{00000000-0005-0000-0000-0000DE0D0000}"/>
    <cellStyle name="Moeda 4 2 2 2" xfId="11832" xr:uid="{00000000-0005-0000-0000-0000DF0D0000}"/>
    <cellStyle name="Moeda 4 2 2 2 2" xfId="13733" xr:uid="{00000000-0005-0000-0000-0000E00D0000}"/>
    <cellStyle name="Moeda 4 2 2 2 2 2" xfId="16585" xr:uid="{00000000-0005-0000-0000-0000E10D0000}"/>
    <cellStyle name="Moeda 4 2 2 2 3" xfId="15124" xr:uid="{00000000-0005-0000-0000-0000E20D0000}"/>
    <cellStyle name="Moeda 4 2 2 3" xfId="12909" xr:uid="{00000000-0005-0000-0000-0000E30D0000}"/>
    <cellStyle name="Moeda 4 2 2 3 2" xfId="15786" xr:uid="{00000000-0005-0000-0000-0000E40D0000}"/>
    <cellStyle name="Moeda 4 2 2 4" xfId="14326" xr:uid="{00000000-0005-0000-0000-0000E50D0000}"/>
    <cellStyle name="Moeda 4 2 3" xfId="11424" xr:uid="{00000000-0005-0000-0000-0000E60D0000}"/>
    <cellStyle name="Moeda 4 2 3 2" xfId="13334" xr:uid="{00000000-0005-0000-0000-0000E70D0000}"/>
    <cellStyle name="Moeda 4 2 3 2 2" xfId="16186" xr:uid="{00000000-0005-0000-0000-0000E80D0000}"/>
    <cellStyle name="Moeda 4 2 3 3" xfId="14725" xr:uid="{00000000-0005-0000-0000-0000E90D0000}"/>
    <cellStyle name="Moeda 4 2 4" xfId="12622" xr:uid="{00000000-0005-0000-0000-0000EA0D0000}"/>
    <cellStyle name="Moeda 4 2 4 2" xfId="15514" xr:uid="{00000000-0005-0000-0000-0000EB0D0000}"/>
    <cellStyle name="Moeda 4 2 5" xfId="14122" xr:uid="{00000000-0005-0000-0000-0000EC0D0000}"/>
    <cellStyle name="Moeda 4 3" xfId="10823" xr:uid="{00000000-0005-0000-0000-0000ED0D0000}"/>
    <cellStyle name="Moeda 4 3 2" xfId="11831" xr:uid="{00000000-0005-0000-0000-0000EE0D0000}"/>
    <cellStyle name="Moeda 4 3 2 2" xfId="13732" xr:uid="{00000000-0005-0000-0000-0000EF0D0000}"/>
    <cellStyle name="Moeda 4 3 2 2 2" xfId="16584" xr:uid="{00000000-0005-0000-0000-0000F00D0000}"/>
    <cellStyle name="Moeda 4 3 2 3" xfId="15123" xr:uid="{00000000-0005-0000-0000-0000F10D0000}"/>
    <cellStyle name="Moeda 4 3 2 4" xfId="17521" xr:uid="{00000000-0005-0000-0000-0000F20D0000}"/>
    <cellStyle name="Moeda 4 3 3" xfId="12908" xr:uid="{00000000-0005-0000-0000-0000F30D0000}"/>
    <cellStyle name="Moeda 4 3 3 2" xfId="15785" xr:uid="{00000000-0005-0000-0000-0000F40D0000}"/>
    <cellStyle name="Moeda 4 3 4" xfId="14325" xr:uid="{00000000-0005-0000-0000-0000F50D0000}"/>
    <cellStyle name="Moeda 4 3 5" xfId="17490" xr:uid="{00000000-0005-0000-0000-0000F60D0000}"/>
    <cellStyle name="Moeda 4 4" xfId="11423" xr:uid="{00000000-0005-0000-0000-0000F70D0000}"/>
    <cellStyle name="Moeda 4 4 2" xfId="13333" xr:uid="{00000000-0005-0000-0000-0000F80D0000}"/>
    <cellStyle name="Moeda 4 4 2 2" xfId="16185" xr:uid="{00000000-0005-0000-0000-0000F90D0000}"/>
    <cellStyle name="Moeda 4 4 3" xfId="14724" xr:uid="{00000000-0005-0000-0000-0000FA0D0000}"/>
    <cellStyle name="Moeda 4 5" xfId="12621" xr:uid="{00000000-0005-0000-0000-0000FB0D0000}"/>
    <cellStyle name="Moeda 4 5 2" xfId="15513" xr:uid="{00000000-0005-0000-0000-0000FC0D0000}"/>
    <cellStyle name="Moeda 4 6" xfId="14121" xr:uid="{00000000-0005-0000-0000-0000FD0D0000}"/>
    <cellStyle name="Moeda 5" xfId="2701" xr:uid="{00000000-0005-0000-0000-0000FE0D0000}"/>
    <cellStyle name="Moeda 5 2" xfId="2702" xr:uid="{00000000-0005-0000-0000-0000FF0D0000}"/>
    <cellStyle name="Moeda 5 2 2" xfId="2703" xr:uid="{00000000-0005-0000-0000-0000000E0000}"/>
    <cellStyle name="Moeda 5 2 2 2" xfId="10827" xr:uid="{00000000-0005-0000-0000-0000010E0000}"/>
    <cellStyle name="Moeda 5 2 2 2 2" xfId="11835" xr:uid="{00000000-0005-0000-0000-0000020E0000}"/>
    <cellStyle name="Moeda 5 2 2 2 2 2" xfId="13736" xr:uid="{00000000-0005-0000-0000-0000030E0000}"/>
    <cellStyle name="Moeda 5 2 2 2 2 2 2" xfId="16588" xr:uid="{00000000-0005-0000-0000-0000040E0000}"/>
    <cellStyle name="Moeda 5 2 2 2 2 3" xfId="15127" xr:uid="{00000000-0005-0000-0000-0000050E0000}"/>
    <cellStyle name="Moeda 5 2 2 2 3" xfId="12912" xr:uid="{00000000-0005-0000-0000-0000060E0000}"/>
    <cellStyle name="Moeda 5 2 2 2 3 2" xfId="15789" xr:uid="{00000000-0005-0000-0000-0000070E0000}"/>
    <cellStyle name="Moeda 5 2 2 2 4" xfId="14329" xr:uid="{00000000-0005-0000-0000-0000080E0000}"/>
    <cellStyle name="Moeda 5 2 2 3" xfId="11427" xr:uid="{00000000-0005-0000-0000-0000090E0000}"/>
    <cellStyle name="Moeda 5 2 2 3 2" xfId="13337" xr:uid="{00000000-0005-0000-0000-00000A0E0000}"/>
    <cellStyle name="Moeda 5 2 2 3 2 2" xfId="16189" xr:uid="{00000000-0005-0000-0000-00000B0E0000}"/>
    <cellStyle name="Moeda 5 2 2 3 3" xfId="14728" xr:uid="{00000000-0005-0000-0000-00000C0E0000}"/>
    <cellStyle name="Moeda 5 2 2 4" xfId="12625" xr:uid="{00000000-0005-0000-0000-00000D0E0000}"/>
    <cellStyle name="Moeda 5 2 2 4 2" xfId="15517" xr:uid="{00000000-0005-0000-0000-00000E0E0000}"/>
    <cellStyle name="Moeda 5 2 2 5" xfId="14125" xr:uid="{00000000-0005-0000-0000-00000F0E0000}"/>
    <cellStyle name="Moeda 5 2 3" xfId="10826" xr:uid="{00000000-0005-0000-0000-0000100E0000}"/>
    <cellStyle name="Moeda 5 2 3 2" xfId="11834" xr:uid="{00000000-0005-0000-0000-0000110E0000}"/>
    <cellStyle name="Moeda 5 2 3 2 2" xfId="13735" xr:uid="{00000000-0005-0000-0000-0000120E0000}"/>
    <cellStyle name="Moeda 5 2 3 2 2 2" xfId="16587" xr:uid="{00000000-0005-0000-0000-0000130E0000}"/>
    <cellStyle name="Moeda 5 2 3 2 3" xfId="15126" xr:uid="{00000000-0005-0000-0000-0000140E0000}"/>
    <cellStyle name="Moeda 5 2 3 3" xfId="12911" xr:uid="{00000000-0005-0000-0000-0000150E0000}"/>
    <cellStyle name="Moeda 5 2 3 3 2" xfId="15788" xr:uid="{00000000-0005-0000-0000-0000160E0000}"/>
    <cellStyle name="Moeda 5 2 3 4" xfId="14328" xr:uid="{00000000-0005-0000-0000-0000170E0000}"/>
    <cellStyle name="Moeda 5 2 4" xfId="11426" xr:uid="{00000000-0005-0000-0000-0000180E0000}"/>
    <cellStyle name="Moeda 5 2 4 2" xfId="13336" xr:uid="{00000000-0005-0000-0000-0000190E0000}"/>
    <cellStyle name="Moeda 5 2 4 2 2" xfId="16188" xr:uid="{00000000-0005-0000-0000-00001A0E0000}"/>
    <cellStyle name="Moeda 5 2 4 3" xfId="14727" xr:uid="{00000000-0005-0000-0000-00001B0E0000}"/>
    <cellStyle name="Moeda 5 2 5" xfId="12624" xr:uid="{00000000-0005-0000-0000-00001C0E0000}"/>
    <cellStyle name="Moeda 5 2 5 2" xfId="15516" xr:uid="{00000000-0005-0000-0000-00001D0E0000}"/>
    <cellStyle name="Moeda 5 2 6" xfId="14124" xr:uid="{00000000-0005-0000-0000-00001E0E0000}"/>
    <cellStyle name="Moeda 5 3" xfId="2704" xr:uid="{00000000-0005-0000-0000-00001F0E0000}"/>
    <cellStyle name="Moeda 5 3 2" xfId="2705" xr:uid="{00000000-0005-0000-0000-0000200E0000}"/>
    <cellStyle name="Moeda 5 3 2 2" xfId="10829" xr:uid="{00000000-0005-0000-0000-0000210E0000}"/>
    <cellStyle name="Moeda 5 3 2 2 2" xfId="11837" xr:uid="{00000000-0005-0000-0000-0000220E0000}"/>
    <cellStyle name="Moeda 5 3 2 2 2 2" xfId="13738" xr:uid="{00000000-0005-0000-0000-0000230E0000}"/>
    <cellStyle name="Moeda 5 3 2 2 2 2 2" xfId="16590" xr:uid="{00000000-0005-0000-0000-0000240E0000}"/>
    <cellStyle name="Moeda 5 3 2 2 2 3" xfId="15129" xr:uid="{00000000-0005-0000-0000-0000250E0000}"/>
    <cellStyle name="Moeda 5 3 2 2 3" xfId="12914" xr:uid="{00000000-0005-0000-0000-0000260E0000}"/>
    <cellStyle name="Moeda 5 3 2 2 3 2" xfId="15791" xr:uid="{00000000-0005-0000-0000-0000270E0000}"/>
    <cellStyle name="Moeda 5 3 2 2 4" xfId="14331" xr:uid="{00000000-0005-0000-0000-0000280E0000}"/>
    <cellStyle name="Moeda 5 3 2 3" xfId="11429" xr:uid="{00000000-0005-0000-0000-0000290E0000}"/>
    <cellStyle name="Moeda 5 3 2 3 2" xfId="13339" xr:uid="{00000000-0005-0000-0000-00002A0E0000}"/>
    <cellStyle name="Moeda 5 3 2 3 2 2" xfId="16191" xr:uid="{00000000-0005-0000-0000-00002B0E0000}"/>
    <cellStyle name="Moeda 5 3 2 3 3" xfId="14730" xr:uid="{00000000-0005-0000-0000-00002C0E0000}"/>
    <cellStyle name="Moeda 5 3 2 4" xfId="12627" xr:uid="{00000000-0005-0000-0000-00002D0E0000}"/>
    <cellStyle name="Moeda 5 3 2 4 2" xfId="15519" xr:uid="{00000000-0005-0000-0000-00002E0E0000}"/>
    <cellStyle name="Moeda 5 3 2 5" xfId="14127" xr:uid="{00000000-0005-0000-0000-00002F0E0000}"/>
    <cellStyle name="Moeda 5 3 3" xfId="10828" xr:uid="{00000000-0005-0000-0000-0000300E0000}"/>
    <cellStyle name="Moeda 5 3 3 2" xfId="11836" xr:uid="{00000000-0005-0000-0000-0000310E0000}"/>
    <cellStyle name="Moeda 5 3 3 2 2" xfId="13737" xr:uid="{00000000-0005-0000-0000-0000320E0000}"/>
    <cellStyle name="Moeda 5 3 3 2 2 2" xfId="16589" xr:uid="{00000000-0005-0000-0000-0000330E0000}"/>
    <cellStyle name="Moeda 5 3 3 2 3" xfId="15128" xr:uid="{00000000-0005-0000-0000-0000340E0000}"/>
    <cellStyle name="Moeda 5 3 3 3" xfId="12913" xr:uid="{00000000-0005-0000-0000-0000350E0000}"/>
    <cellStyle name="Moeda 5 3 3 3 2" xfId="15790" xr:uid="{00000000-0005-0000-0000-0000360E0000}"/>
    <cellStyle name="Moeda 5 3 3 4" xfId="14330" xr:uid="{00000000-0005-0000-0000-0000370E0000}"/>
    <cellStyle name="Moeda 5 3 4" xfId="11428" xr:uid="{00000000-0005-0000-0000-0000380E0000}"/>
    <cellStyle name="Moeda 5 3 4 2" xfId="13338" xr:uid="{00000000-0005-0000-0000-0000390E0000}"/>
    <cellStyle name="Moeda 5 3 4 2 2" xfId="16190" xr:uid="{00000000-0005-0000-0000-00003A0E0000}"/>
    <cellStyle name="Moeda 5 3 4 3" xfId="14729" xr:uid="{00000000-0005-0000-0000-00003B0E0000}"/>
    <cellStyle name="Moeda 5 3 5" xfId="12626" xr:uid="{00000000-0005-0000-0000-00003C0E0000}"/>
    <cellStyle name="Moeda 5 3 5 2" xfId="15518" xr:uid="{00000000-0005-0000-0000-00003D0E0000}"/>
    <cellStyle name="Moeda 5 3 6" xfId="14126" xr:uid="{00000000-0005-0000-0000-00003E0E0000}"/>
    <cellStyle name="Moeda 5 4" xfId="2706" xr:uid="{00000000-0005-0000-0000-00003F0E0000}"/>
    <cellStyle name="Moeda 5 4 2" xfId="10830" xr:uid="{00000000-0005-0000-0000-0000400E0000}"/>
    <cellStyle name="Moeda 5 4 2 2" xfId="11838" xr:uid="{00000000-0005-0000-0000-0000410E0000}"/>
    <cellStyle name="Moeda 5 4 2 2 2" xfId="13739" xr:uid="{00000000-0005-0000-0000-0000420E0000}"/>
    <cellStyle name="Moeda 5 4 2 2 2 2" xfId="16591" xr:uid="{00000000-0005-0000-0000-0000430E0000}"/>
    <cellStyle name="Moeda 5 4 2 2 3" xfId="15130" xr:uid="{00000000-0005-0000-0000-0000440E0000}"/>
    <cellStyle name="Moeda 5 4 2 3" xfId="12915" xr:uid="{00000000-0005-0000-0000-0000450E0000}"/>
    <cellStyle name="Moeda 5 4 2 3 2" xfId="15792" xr:uid="{00000000-0005-0000-0000-0000460E0000}"/>
    <cellStyle name="Moeda 5 4 2 4" xfId="14332" xr:uid="{00000000-0005-0000-0000-0000470E0000}"/>
    <cellStyle name="Moeda 5 4 3" xfId="11430" xr:uid="{00000000-0005-0000-0000-0000480E0000}"/>
    <cellStyle name="Moeda 5 4 3 2" xfId="13340" xr:uid="{00000000-0005-0000-0000-0000490E0000}"/>
    <cellStyle name="Moeda 5 4 3 2 2" xfId="16192" xr:uid="{00000000-0005-0000-0000-00004A0E0000}"/>
    <cellStyle name="Moeda 5 4 3 3" xfId="14731" xr:uid="{00000000-0005-0000-0000-00004B0E0000}"/>
    <cellStyle name="Moeda 5 4 4" xfId="12628" xr:uid="{00000000-0005-0000-0000-00004C0E0000}"/>
    <cellStyle name="Moeda 5 4 4 2" xfId="15520" xr:uid="{00000000-0005-0000-0000-00004D0E0000}"/>
    <cellStyle name="Moeda 5 4 5" xfId="14128" xr:uid="{00000000-0005-0000-0000-00004E0E0000}"/>
    <cellStyle name="Moeda 5 5" xfId="10825" xr:uid="{00000000-0005-0000-0000-00004F0E0000}"/>
    <cellStyle name="Moeda 5 5 2" xfId="11833" xr:uid="{00000000-0005-0000-0000-0000500E0000}"/>
    <cellStyle name="Moeda 5 5 2 2" xfId="13734" xr:uid="{00000000-0005-0000-0000-0000510E0000}"/>
    <cellStyle name="Moeda 5 5 2 2 2" xfId="16586" xr:uid="{00000000-0005-0000-0000-0000520E0000}"/>
    <cellStyle name="Moeda 5 5 2 3" xfId="15125" xr:uid="{00000000-0005-0000-0000-0000530E0000}"/>
    <cellStyle name="Moeda 5 5 3" xfId="12910" xr:uid="{00000000-0005-0000-0000-0000540E0000}"/>
    <cellStyle name="Moeda 5 5 3 2" xfId="15787" xr:uid="{00000000-0005-0000-0000-0000550E0000}"/>
    <cellStyle name="Moeda 5 5 4" xfId="14327" xr:uid="{00000000-0005-0000-0000-0000560E0000}"/>
    <cellStyle name="Moeda 5 6" xfId="11425" xr:uid="{00000000-0005-0000-0000-0000570E0000}"/>
    <cellStyle name="Moeda 5 6 2" xfId="13335" xr:uid="{00000000-0005-0000-0000-0000580E0000}"/>
    <cellStyle name="Moeda 5 6 2 2" xfId="16187" xr:uid="{00000000-0005-0000-0000-0000590E0000}"/>
    <cellStyle name="Moeda 5 6 3" xfId="14726" xr:uid="{00000000-0005-0000-0000-00005A0E0000}"/>
    <cellStyle name="Moeda 5 7" xfId="12623" xr:uid="{00000000-0005-0000-0000-00005B0E0000}"/>
    <cellStyle name="Moeda 5 7 2" xfId="15515" xr:uid="{00000000-0005-0000-0000-00005C0E0000}"/>
    <cellStyle name="Moeda 5 8" xfId="14123" xr:uid="{00000000-0005-0000-0000-00005D0E0000}"/>
    <cellStyle name="Moeda 5 9" xfId="17486" xr:uid="{00000000-0005-0000-0000-00005E0E0000}"/>
    <cellStyle name="Moeda 6" xfId="2707" xr:uid="{00000000-0005-0000-0000-00005F0E0000}"/>
    <cellStyle name="Moeda 6 2" xfId="2708" xr:uid="{00000000-0005-0000-0000-0000600E0000}"/>
    <cellStyle name="Moeda 6 2 2" xfId="10832" xr:uid="{00000000-0005-0000-0000-0000610E0000}"/>
    <cellStyle name="Moeda 6 2 2 2" xfId="11840" xr:uid="{00000000-0005-0000-0000-0000620E0000}"/>
    <cellStyle name="Moeda 6 2 2 2 2" xfId="13741" xr:uid="{00000000-0005-0000-0000-0000630E0000}"/>
    <cellStyle name="Moeda 6 2 2 2 2 2" xfId="16593" xr:uid="{00000000-0005-0000-0000-0000640E0000}"/>
    <cellStyle name="Moeda 6 2 2 2 3" xfId="15132" xr:uid="{00000000-0005-0000-0000-0000650E0000}"/>
    <cellStyle name="Moeda 6 2 2 3" xfId="12917" xr:uid="{00000000-0005-0000-0000-0000660E0000}"/>
    <cellStyle name="Moeda 6 2 2 3 2" xfId="15794" xr:uid="{00000000-0005-0000-0000-0000670E0000}"/>
    <cellStyle name="Moeda 6 2 2 4" xfId="14334" xr:uid="{00000000-0005-0000-0000-0000680E0000}"/>
    <cellStyle name="Moeda 6 2 3" xfId="11432" xr:uid="{00000000-0005-0000-0000-0000690E0000}"/>
    <cellStyle name="Moeda 6 2 3 2" xfId="13342" xr:uid="{00000000-0005-0000-0000-00006A0E0000}"/>
    <cellStyle name="Moeda 6 2 3 2 2" xfId="16194" xr:uid="{00000000-0005-0000-0000-00006B0E0000}"/>
    <cellStyle name="Moeda 6 2 3 3" xfId="14733" xr:uid="{00000000-0005-0000-0000-00006C0E0000}"/>
    <cellStyle name="Moeda 6 2 4" xfId="12630" xr:uid="{00000000-0005-0000-0000-00006D0E0000}"/>
    <cellStyle name="Moeda 6 2 4 2" xfId="15522" xr:uid="{00000000-0005-0000-0000-00006E0E0000}"/>
    <cellStyle name="Moeda 6 2 5" xfId="14130" xr:uid="{00000000-0005-0000-0000-00006F0E0000}"/>
    <cellStyle name="Moeda 6 3" xfId="10831" xr:uid="{00000000-0005-0000-0000-0000700E0000}"/>
    <cellStyle name="Moeda 6 3 2" xfId="11839" xr:uid="{00000000-0005-0000-0000-0000710E0000}"/>
    <cellStyle name="Moeda 6 3 2 2" xfId="13740" xr:uid="{00000000-0005-0000-0000-0000720E0000}"/>
    <cellStyle name="Moeda 6 3 2 2 2" xfId="16592" xr:uid="{00000000-0005-0000-0000-0000730E0000}"/>
    <cellStyle name="Moeda 6 3 2 3" xfId="15131" xr:uid="{00000000-0005-0000-0000-0000740E0000}"/>
    <cellStyle name="Moeda 6 3 3" xfId="12916" xr:uid="{00000000-0005-0000-0000-0000750E0000}"/>
    <cellStyle name="Moeda 6 3 3 2" xfId="15793" xr:uid="{00000000-0005-0000-0000-0000760E0000}"/>
    <cellStyle name="Moeda 6 3 4" xfId="14333" xr:uid="{00000000-0005-0000-0000-0000770E0000}"/>
    <cellStyle name="Moeda 6 4" xfId="11431" xr:uid="{00000000-0005-0000-0000-0000780E0000}"/>
    <cellStyle name="Moeda 6 4 2" xfId="13341" xr:uid="{00000000-0005-0000-0000-0000790E0000}"/>
    <cellStyle name="Moeda 6 4 2 2" xfId="16193" xr:uid="{00000000-0005-0000-0000-00007A0E0000}"/>
    <cellStyle name="Moeda 6 4 3" xfId="14732" xr:uid="{00000000-0005-0000-0000-00007B0E0000}"/>
    <cellStyle name="Moeda 6 5" xfId="12629" xr:uid="{00000000-0005-0000-0000-00007C0E0000}"/>
    <cellStyle name="Moeda 6 5 2" xfId="15521" xr:uid="{00000000-0005-0000-0000-00007D0E0000}"/>
    <cellStyle name="Moeda 6 6" xfId="14129" xr:uid="{00000000-0005-0000-0000-00007E0E0000}"/>
    <cellStyle name="Moeda 7" xfId="2709" xr:uid="{00000000-0005-0000-0000-00007F0E0000}"/>
    <cellStyle name="Moeda 7 2" xfId="2710" xr:uid="{00000000-0005-0000-0000-0000800E0000}"/>
    <cellStyle name="Moeda 7 2 2" xfId="2711" xr:uid="{00000000-0005-0000-0000-0000810E0000}"/>
    <cellStyle name="Moeda 7 2 2 2" xfId="10835" xr:uid="{00000000-0005-0000-0000-0000820E0000}"/>
    <cellStyle name="Moeda 7 2 2 2 2" xfId="11843" xr:uid="{00000000-0005-0000-0000-0000830E0000}"/>
    <cellStyle name="Moeda 7 2 2 2 2 2" xfId="13744" xr:uid="{00000000-0005-0000-0000-0000840E0000}"/>
    <cellStyle name="Moeda 7 2 2 2 2 2 2" xfId="16596" xr:uid="{00000000-0005-0000-0000-0000850E0000}"/>
    <cellStyle name="Moeda 7 2 2 2 2 3" xfId="15135" xr:uid="{00000000-0005-0000-0000-0000860E0000}"/>
    <cellStyle name="Moeda 7 2 2 2 3" xfId="12920" xr:uid="{00000000-0005-0000-0000-0000870E0000}"/>
    <cellStyle name="Moeda 7 2 2 2 3 2" xfId="15797" xr:uid="{00000000-0005-0000-0000-0000880E0000}"/>
    <cellStyle name="Moeda 7 2 2 2 4" xfId="14337" xr:uid="{00000000-0005-0000-0000-0000890E0000}"/>
    <cellStyle name="Moeda 7 2 2 3" xfId="11435" xr:uid="{00000000-0005-0000-0000-00008A0E0000}"/>
    <cellStyle name="Moeda 7 2 2 3 2" xfId="13345" xr:uid="{00000000-0005-0000-0000-00008B0E0000}"/>
    <cellStyle name="Moeda 7 2 2 3 2 2" xfId="16197" xr:uid="{00000000-0005-0000-0000-00008C0E0000}"/>
    <cellStyle name="Moeda 7 2 2 3 3" xfId="14736" xr:uid="{00000000-0005-0000-0000-00008D0E0000}"/>
    <cellStyle name="Moeda 7 2 2 4" xfId="12633" xr:uid="{00000000-0005-0000-0000-00008E0E0000}"/>
    <cellStyle name="Moeda 7 2 2 4 2" xfId="15525" xr:uid="{00000000-0005-0000-0000-00008F0E0000}"/>
    <cellStyle name="Moeda 7 2 2 5" xfId="14133" xr:uid="{00000000-0005-0000-0000-0000900E0000}"/>
    <cellStyle name="Moeda 7 2 3" xfId="10834" xr:uid="{00000000-0005-0000-0000-0000910E0000}"/>
    <cellStyle name="Moeda 7 2 3 2" xfId="11842" xr:uid="{00000000-0005-0000-0000-0000920E0000}"/>
    <cellStyle name="Moeda 7 2 3 2 2" xfId="13743" xr:uid="{00000000-0005-0000-0000-0000930E0000}"/>
    <cellStyle name="Moeda 7 2 3 2 2 2" xfId="16595" xr:uid="{00000000-0005-0000-0000-0000940E0000}"/>
    <cellStyle name="Moeda 7 2 3 2 3" xfId="15134" xr:uid="{00000000-0005-0000-0000-0000950E0000}"/>
    <cellStyle name="Moeda 7 2 3 3" xfId="12919" xr:uid="{00000000-0005-0000-0000-0000960E0000}"/>
    <cellStyle name="Moeda 7 2 3 3 2" xfId="15796" xr:uid="{00000000-0005-0000-0000-0000970E0000}"/>
    <cellStyle name="Moeda 7 2 3 4" xfId="14336" xr:uid="{00000000-0005-0000-0000-0000980E0000}"/>
    <cellStyle name="Moeda 7 2 4" xfId="11434" xr:uid="{00000000-0005-0000-0000-0000990E0000}"/>
    <cellStyle name="Moeda 7 2 4 2" xfId="13344" xr:uid="{00000000-0005-0000-0000-00009A0E0000}"/>
    <cellStyle name="Moeda 7 2 4 2 2" xfId="16196" xr:uid="{00000000-0005-0000-0000-00009B0E0000}"/>
    <cellStyle name="Moeda 7 2 4 3" xfId="14735" xr:uid="{00000000-0005-0000-0000-00009C0E0000}"/>
    <cellStyle name="Moeda 7 2 5" xfId="12632" xr:uid="{00000000-0005-0000-0000-00009D0E0000}"/>
    <cellStyle name="Moeda 7 2 5 2" xfId="15524" xr:uid="{00000000-0005-0000-0000-00009E0E0000}"/>
    <cellStyle name="Moeda 7 2 6" xfId="14132" xr:uid="{00000000-0005-0000-0000-00009F0E0000}"/>
    <cellStyle name="Moeda 7 3" xfId="10833" xr:uid="{00000000-0005-0000-0000-0000A00E0000}"/>
    <cellStyle name="Moeda 7 3 2" xfId="11841" xr:uid="{00000000-0005-0000-0000-0000A10E0000}"/>
    <cellStyle name="Moeda 7 3 2 2" xfId="13742" xr:uid="{00000000-0005-0000-0000-0000A20E0000}"/>
    <cellStyle name="Moeda 7 3 2 2 2" xfId="16594" xr:uid="{00000000-0005-0000-0000-0000A30E0000}"/>
    <cellStyle name="Moeda 7 3 2 3" xfId="15133" xr:uid="{00000000-0005-0000-0000-0000A40E0000}"/>
    <cellStyle name="Moeda 7 3 3" xfId="12918" xr:uid="{00000000-0005-0000-0000-0000A50E0000}"/>
    <cellStyle name="Moeda 7 3 3 2" xfId="15795" xr:uid="{00000000-0005-0000-0000-0000A60E0000}"/>
    <cellStyle name="Moeda 7 3 4" xfId="14335" xr:uid="{00000000-0005-0000-0000-0000A70E0000}"/>
    <cellStyle name="Moeda 7 4" xfId="11433" xr:uid="{00000000-0005-0000-0000-0000A80E0000}"/>
    <cellStyle name="Moeda 7 4 2" xfId="13343" xr:uid="{00000000-0005-0000-0000-0000A90E0000}"/>
    <cellStyle name="Moeda 7 4 2 2" xfId="16195" xr:uid="{00000000-0005-0000-0000-0000AA0E0000}"/>
    <cellStyle name="Moeda 7 4 3" xfId="14734" xr:uid="{00000000-0005-0000-0000-0000AB0E0000}"/>
    <cellStyle name="Moeda 7 5" xfId="12631" xr:uid="{00000000-0005-0000-0000-0000AC0E0000}"/>
    <cellStyle name="Moeda 7 5 2" xfId="15523" xr:uid="{00000000-0005-0000-0000-0000AD0E0000}"/>
    <cellStyle name="Moeda 7 6" xfId="14131" xr:uid="{00000000-0005-0000-0000-0000AE0E0000}"/>
    <cellStyle name="Moeda 8" xfId="2712" xr:uid="{00000000-0005-0000-0000-0000AF0E0000}"/>
    <cellStyle name="Moeda 8 2" xfId="10836" xr:uid="{00000000-0005-0000-0000-0000B00E0000}"/>
    <cellStyle name="Moeda 8 2 2" xfId="11844" xr:uid="{00000000-0005-0000-0000-0000B10E0000}"/>
    <cellStyle name="Moeda 8 2 2 2" xfId="13745" xr:uid="{00000000-0005-0000-0000-0000B20E0000}"/>
    <cellStyle name="Moeda 8 2 2 2 2" xfId="16597" xr:uid="{00000000-0005-0000-0000-0000B30E0000}"/>
    <cellStyle name="Moeda 8 2 2 3" xfId="15136" xr:uid="{00000000-0005-0000-0000-0000B40E0000}"/>
    <cellStyle name="Moeda 8 2 3" xfId="12921" xr:uid="{00000000-0005-0000-0000-0000B50E0000}"/>
    <cellStyle name="Moeda 8 2 3 2" xfId="15798" xr:uid="{00000000-0005-0000-0000-0000B60E0000}"/>
    <cellStyle name="Moeda 8 2 4" xfId="14338" xr:uid="{00000000-0005-0000-0000-0000B70E0000}"/>
    <cellStyle name="Moeda 8 3" xfId="11436" xr:uid="{00000000-0005-0000-0000-0000B80E0000}"/>
    <cellStyle name="Moeda 8 3 2" xfId="13346" xr:uid="{00000000-0005-0000-0000-0000B90E0000}"/>
    <cellStyle name="Moeda 8 3 2 2" xfId="16198" xr:uid="{00000000-0005-0000-0000-0000BA0E0000}"/>
    <cellStyle name="Moeda 8 3 3" xfId="14737" xr:uid="{00000000-0005-0000-0000-0000BB0E0000}"/>
    <cellStyle name="Moeda 8 4" xfId="12634" xr:uid="{00000000-0005-0000-0000-0000BC0E0000}"/>
    <cellStyle name="Moeda 8 4 2" xfId="15526" xr:uid="{00000000-0005-0000-0000-0000BD0E0000}"/>
    <cellStyle name="Moeda 8 5" xfId="14134" xr:uid="{00000000-0005-0000-0000-0000BE0E0000}"/>
    <cellStyle name="Moeda 9" xfId="12812" xr:uid="{00000000-0005-0000-0000-0000BF0E0000}"/>
    <cellStyle name="Moeda Z0]_Módulo1" xfId="2713" xr:uid="{00000000-0005-0000-0000-0000C00E0000}"/>
    <cellStyle name="Moeda0" xfId="99" xr:uid="{00000000-0005-0000-0000-0000C10E0000}"/>
    <cellStyle name="Moeda0 2" xfId="173" xr:uid="{00000000-0005-0000-0000-0000C20E0000}"/>
    <cellStyle name="Moeda0 2 2" xfId="225" xr:uid="{00000000-0005-0000-0000-0000C30E0000}"/>
    <cellStyle name="Moeda0 2 2 2" xfId="321" xr:uid="{00000000-0005-0000-0000-0000C40E0000}"/>
    <cellStyle name="Moeda0 2 2 3" xfId="407" xr:uid="{00000000-0005-0000-0000-0000C50E0000}"/>
    <cellStyle name="Moeda0 2 3" xfId="288" xr:uid="{00000000-0005-0000-0000-0000C60E0000}"/>
    <cellStyle name="Moeda0 2 4" xfId="406" xr:uid="{00000000-0005-0000-0000-0000C70E0000}"/>
    <cellStyle name="Moeda0 3" xfId="206" xr:uid="{00000000-0005-0000-0000-0000C80E0000}"/>
    <cellStyle name="Moeda0 3 2" xfId="306" xr:uid="{00000000-0005-0000-0000-0000C90E0000}"/>
    <cellStyle name="Moeda0 3 3" xfId="408" xr:uid="{00000000-0005-0000-0000-0000CA0E0000}"/>
    <cellStyle name="Moeda0 4" xfId="405" xr:uid="{00000000-0005-0000-0000-0000CB0E0000}"/>
    <cellStyle name="Moeda0 5" xfId="2714" xr:uid="{00000000-0005-0000-0000-0000CC0E0000}"/>
    <cellStyle name="Moedaᦠ[0]" xfId="2715" xr:uid="{00000000-0005-0000-0000-0000CD0E0000}"/>
    <cellStyle name="Moedaᦠ[0] 2" xfId="10837" xr:uid="{00000000-0005-0000-0000-0000CE0E0000}"/>
    <cellStyle name="Moedaᦠ[0] 2 2" xfId="11845" xr:uid="{00000000-0005-0000-0000-0000CF0E0000}"/>
    <cellStyle name="Moedaᦠ[0] 2 2 2" xfId="13746" xr:uid="{00000000-0005-0000-0000-0000D00E0000}"/>
    <cellStyle name="Moedaᦠ[0] 2 2 2 2" xfId="16598" xr:uid="{00000000-0005-0000-0000-0000D10E0000}"/>
    <cellStyle name="Moedaᦠ[0] 2 2 3" xfId="15137" xr:uid="{00000000-0005-0000-0000-0000D20E0000}"/>
    <cellStyle name="Moedaᦠ[0] 2 3" xfId="12922" xr:uid="{00000000-0005-0000-0000-0000D30E0000}"/>
    <cellStyle name="Moedaᦠ[0] 2 3 2" xfId="15799" xr:uid="{00000000-0005-0000-0000-0000D40E0000}"/>
    <cellStyle name="Moedaᦠ[0] 2 4" xfId="14339" xr:uid="{00000000-0005-0000-0000-0000D50E0000}"/>
    <cellStyle name="Moedaᦠ[0] 3" xfId="11437" xr:uid="{00000000-0005-0000-0000-0000D60E0000}"/>
    <cellStyle name="Moedaᦠ[0] 3 2" xfId="13347" xr:uid="{00000000-0005-0000-0000-0000D70E0000}"/>
    <cellStyle name="Moedaᦠ[0] 3 2 2" xfId="16199" xr:uid="{00000000-0005-0000-0000-0000D80E0000}"/>
    <cellStyle name="Moedaᦠ[0] 3 3" xfId="14738" xr:uid="{00000000-0005-0000-0000-0000D90E0000}"/>
    <cellStyle name="Moneda [0]_ Distribution of revenue" xfId="2716" xr:uid="{00000000-0005-0000-0000-0000DA0E0000}"/>
    <cellStyle name="Moneda_ Distribution of revenue" xfId="2717" xr:uid="{00000000-0005-0000-0000-0000DB0E0000}"/>
    <cellStyle name="Monétaire [0]_Feuil1" xfId="2718" xr:uid="{00000000-0005-0000-0000-0000DC0E0000}"/>
    <cellStyle name="Monétaire_Feuil1" xfId="2719" xr:uid="{00000000-0005-0000-0000-0000DD0E0000}"/>
    <cellStyle name="Monetario" xfId="2720" xr:uid="{00000000-0005-0000-0000-0000DE0E0000}"/>
    <cellStyle name="Morgan" xfId="2721" xr:uid="{00000000-0005-0000-0000-0000DF0E0000}"/>
    <cellStyle name="Morgan 2" xfId="2722" xr:uid="{00000000-0005-0000-0000-0000E00E0000}"/>
    <cellStyle name="Morgan 3" xfId="2723" xr:uid="{00000000-0005-0000-0000-0000E10E0000}"/>
    <cellStyle name="Morgan 4" xfId="2724" xr:uid="{00000000-0005-0000-0000-0000E20E0000}"/>
    <cellStyle name="Multiple" xfId="2725" xr:uid="{00000000-0005-0000-0000-0000E30E0000}"/>
    <cellStyle name="Multiple [0]" xfId="2726" xr:uid="{00000000-0005-0000-0000-0000E40E0000}"/>
    <cellStyle name="Multiple [1]" xfId="2727" xr:uid="{00000000-0005-0000-0000-0000E50E0000}"/>
    <cellStyle name="Multiple [2]" xfId="2728" xr:uid="{00000000-0005-0000-0000-0000E60E0000}"/>
    <cellStyle name="NA is zero" xfId="2729" xr:uid="{00000000-0005-0000-0000-0000E70E0000}"/>
    <cellStyle name="Neutra" xfId="100" xr:uid="{00000000-0005-0000-0000-0000E80E0000}"/>
    <cellStyle name="Neutra 2" xfId="2730" xr:uid="{00000000-0005-0000-0000-0000E90E0000}"/>
    <cellStyle name="Neutra 2 2" xfId="2731" xr:uid="{00000000-0005-0000-0000-0000EA0E0000}"/>
    <cellStyle name="Neutra 2 3" xfId="2732" xr:uid="{00000000-0005-0000-0000-0000EB0E0000}"/>
    <cellStyle name="Neutra 2 4" xfId="2733" xr:uid="{00000000-0005-0000-0000-0000EC0E0000}"/>
    <cellStyle name="Neutra 2 5" xfId="2734" xr:uid="{00000000-0005-0000-0000-0000ED0E0000}"/>
    <cellStyle name="Neutra 2 6" xfId="17492" xr:uid="{00000000-0005-0000-0000-0000EE0E0000}"/>
    <cellStyle name="Neutra 2_desc" xfId="2735" xr:uid="{00000000-0005-0000-0000-0000EF0E0000}"/>
    <cellStyle name="Neutra 3" xfId="2736" xr:uid="{00000000-0005-0000-0000-0000F00E0000}"/>
    <cellStyle name="Neutra 3 2" xfId="2737" xr:uid="{00000000-0005-0000-0000-0000F10E0000}"/>
    <cellStyle name="Neutra 3 3" xfId="2738" xr:uid="{00000000-0005-0000-0000-0000F20E0000}"/>
    <cellStyle name="Neutra 3 4" xfId="2739" xr:uid="{00000000-0005-0000-0000-0000F30E0000}"/>
    <cellStyle name="Neutra 3 5" xfId="2740" xr:uid="{00000000-0005-0000-0000-0000F40E0000}"/>
    <cellStyle name="Neutra 3 6" xfId="17491" xr:uid="{00000000-0005-0000-0000-0000F50E0000}"/>
    <cellStyle name="Neutra 4" xfId="10620" xr:uid="{00000000-0005-0000-0000-0000F60E0000}"/>
    <cellStyle name="Neutral 2" xfId="47" xr:uid="{00000000-0005-0000-0000-0000F70E0000}"/>
    <cellStyle name="Neutral 2 2" xfId="255" xr:uid="{00000000-0005-0000-0000-0000F80E0000}"/>
    <cellStyle name="Neutral 2 3" xfId="409" xr:uid="{00000000-0005-0000-0000-0000F90E0000}"/>
    <cellStyle name="Neutral 2 4" xfId="17392" xr:uid="{00000000-0005-0000-0000-0000FA0E0000}"/>
    <cellStyle name="Neutral 3" xfId="22" xr:uid="{00000000-0005-0000-0000-0000FB0E0000}"/>
    <cellStyle name="Neutral 3 2" xfId="273" xr:uid="{00000000-0005-0000-0000-0000FC0E0000}"/>
    <cellStyle name="Neutral 4" xfId="461" xr:uid="{00000000-0005-0000-0000-0000FD0E0000}"/>
    <cellStyle name="Neutro" xfId="2741" xr:uid="{00000000-0005-0000-0000-0000FE0E0000}"/>
    <cellStyle name="Neutro 2" xfId="509" xr:uid="{00000000-0005-0000-0000-0000FF0E0000}"/>
    <cellStyle name="no dec" xfId="2742" xr:uid="{00000000-0005-0000-0000-0000000F0000}"/>
    <cellStyle name="No Decimal" xfId="2743" xr:uid="{00000000-0005-0000-0000-0000010F0000}"/>
    <cellStyle name="No Decimal 2" xfId="10838" xr:uid="{00000000-0005-0000-0000-0000020F0000}"/>
    <cellStyle name="No Decimal 2 2" xfId="11846" xr:uid="{00000000-0005-0000-0000-0000030F0000}"/>
    <cellStyle name="No Decimal 2 2 2" xfId="13747" xr:uid="{00000000-0005-0000-0000-0000040F0000}"/>
    <cellStyle name="No Decimal 2 2 2 2" xfId="16599" xr:uid="{00000000-0005-0000-0000-0000050F0000}"/>
    <cellStyle name="No Decimal 2 2 3" xfId="15138" xr:uid="{00000000-0005-0000-0000-0000060F0000}"/>
    <cellStyle name="No Decimal 2 3" xfId="12923" xr:uid="{00000000-0005-0000-0000-0000070F0000}"/>
    <cellStyle name="No Decimal 2 3 2" xfId="15800" xr:uid="{00000000-0005-0000-0000-0000080F0000}"/>
    <cellStyle name="No Decimal 2 4" xfId="14340" xr:uid="{00000000-0005-0000-0000-0000090F0000}"/>
    <cellStyle name="No Decimal 3" xfId="11438" xr:uid="{00000000-0005-0000-0000-00000A0F0000}"/>
    <cellStyle name="No Decimal 3 2" xfId="13348" xr:uid="{00000000-0005-0000-0000-00000B0F0000}"/>
    <cellStyle name="No Decimal 3 2 2" xfId="16200" xr:uid="{00000000-0005-0000-0000-00000C0F0000}"/>
    <cellStyle name="No Decimal 3 3" xfId="14739" xr:uid="{00000000-0005-0000-0000-00000D0F0000}"/>
    <cellStyle name="No-definido" xfId="2744" xr:uid="{00000000-0005-0000-0000-00000E0F0000}"/>
    <cellStyle name="Normal" xfId="0" builtinId="0"/>
    <cellStyle name="Normal - Estilo1" xfId="2745" xr:uid="{00000000-0005-0000-0000-0000100F0000}"/>
    <cellStyle name="Normal - Estilo2" xfId="2746" xr:uid="{00000000-0005-0000-0000-0000110F0000}"/>
    <cellStyle name="Normal - Estilo3" xfId="2747" xr:uid="{00000000-0005-0000-0000-0000120F0000}"/>
    <cellStyle name="Normal - Estilo4" xfId="2748" xr:uid="{00000000-0005-0000-0000-0000130F0000}"/>
    <cellStyle name="Normal - Estilo5" xfId="2749" xr:uid="{00000000-0005-0000-0000-0000140F0000}"/>
    <cellStyle name="Normal - Estilo6" xfId="2750" xr:uid="{00000000-0005-0000-0000-0000150F0000}"/>
    <cellStyle name="Normal - Estilo7" xfId="2751" xr:uid="{00000000-0005-0000-0000-0000160F0000}"/>
    <cellStyle name="Normal - Estilo8" xfId="2752" xr:uid="{00000000-0005-0000-0000-0000170F0000}"/>
    <cellStyle name="Normal - Style1" xfId="556" xr:uid="{00000000-0005-0000-0000-0000180F0000}"/>
    <cellStyle name="Normal - Style1 2" xfId="2754" xr:uid="{00000000-0005-0000-0000-0000190F0000}"/>
    <cellStyle name="Normal - Style1 3" xfId="2755" xr:uid="{00000000-0005-0000-0000-00001A0F0000}"/>
    <cellStyle name="Normal - Style1 4" xfId="2756" xr:uid="{00000000-0005-0000-0000-00001B0F0000}"/>
    <cellStyle name="Normal (%)" xfId="2757" xr:uid="{00000000-0005-0000-0000-00001C0F0000}"/>
    <cellStyle name="Normal (£m)" xfId="2758" xr:uid="{00000000-0005-0000-0000-00001D0F0000}"/>
    <cellStyle name="Normal (No)" xfId="2759" xr:uid="{00000000-0005-0000-0000-00001E0F0000}"/>
    <cellStyle name="Normal (x)" xfId="2760" xr:uid="{00000000-0005-0000-0000-00001F0F0000}"/>
    <cellStyle name="Normal [0]" xfId="2761" xr:uid="{00000000-0005-0000-0000-0000200F0000}"/>
    <cellStyle name="Normal [0] 2" xfId="2762" xr:uid="{00000000-0005-0000-0000-0000210F0000}"/>
    <cellStyle name="Normal [0] 2 2" xfId="10840" xr:uid="{00000000-0005-0000-0000-0000220F0000}"/>
    <cellStyle name="Normal [0] 3" xfId="10839" xr:uid="{00000000-0005-0000-0000-0000230F0000}"/>
    <cellStyle name="Normal [1]" xfId="2763" xr:uid="{00000000-0005-0000-0000-0000240F0000}"/>
    <cellStyle name="Normal [2]" xfId="2764" xr:uid="{00000000-0005-0000-0000-0000250F0000}"/>
    <cellStyle name="Normal [3]" xfId="2765" xr:uid="{00000000-0005-0000-0000-0000260F0000}"/>
    <cellStyle name="Normal 10" xfId="61" xr:uid="{00000000-0005-0000-0000-0000270F0000}"/>
    <cellStyle name="Normal 10 10" xfId="11439" xr:uid="{00000000-0005-0000-0000-0000280F0000}"/>
    <cellStyle name="Normal 10 11" xfId="12606" xr:uid="{00000000-0005-0000-0000-0000290F0000}"/>
    <cellStyle name="Normal 10 12" xfId="2766" xr:uid="{00000000-0005-0000-0000-00002A0F0000}"/>
    <cellStyle name="Normal 10 2" xfId="203" xr:uid="{00000000-0005-0000-0000-00002B0F0000}"/>
    <cellStyle name="Normal 10 2 2" xfId="2768" xr:uid="{00000000-0005-0000-0000-00002C0F0000}"/>
    <cellStyle name="Normal 10 2 2 2" xfId="2769" xr:uid="{00000000-0005-0000-0000-00002D0F0000}"/>
    <cellStyle name="Normal 10 2 2 3" xfId="17592" xr:uid="{00000000-0005-0000-0000-00002E0F0000}"/>
    <cellStyle name="Normal 10 2 3" xfId="2770" xr:uid="{00000000-0005-0000-0000-00002F0F0000}"/>
    <cellStyle name="Normal 10 2 3 2" xfId="2771" xr:uid="{00000000-0005-0000-0000-0000300F0000}"/>
    <cellStyle name="Normal 10 2 4" xfId="2772" xr:uid="{00000000-0005-0000-0000-0000310F0000}"/>
    <cellStyle name="Normal 10 2 5" xfId="2767" xr:uid="{00000000-0005-0000-0000-0000320F0000}"/>
    <cellStyle name="Normal 10 2 6" xfId="538" xr:uid="{00000000-0005-0000-0000-0000330F0000}"/>
    <cellStyle name="Normal 10 3" xfId="169" xr:uid="{00000000-0005-0000-0000-0000340F0000}"/>
    <cellStyle name="Normal 10 3 2" xfId="2774" xr:uid="{00000000-0005-0000-0000-0000350F0000}"/>
    <cellStyle name="Normal 10 3 2 2" xfId="2775" xr:uid="{00000000-0005-0000-0000-0000360F0000}"/>
    <cellStyle name="Normal 10 3 3" xfId="2776" xr:uid="{00000000-0005-0000-0000-0000370F0000}"/>
    <cellStyle name="Normal 10 3 3 2" xfId="2777" xr:uid="{00000000-0005-0000-0000-0000380F0000}"/>
    <cellStyle name="Normal 10 3 4" xfId="2778" xr:uid="{00000000-0005-0000-0000-0000390F0000}"/>
    <cellStyle name="Normal 10 3 5" xfId="2773" xr:uid="{00000000-0005-0000-0000-00003A0F0000}"/>
    <cellStyle name="Normal 10 4" xfId="2779" xr:uid="{00000000-0005-0000-0000-00003B0F0000}"/>
    <cellStyle name="Normal 10 4 2" xfId="2780" xr:uid="{00000000-0005-0000-0000-00003C0F0000}"/>
    <cellStyle name="Normal 10 4 2 2" xfId="2781" xr:uid="{00000000-0005-0000-0000-00003D0F0000}"/>
    <cellStyle name="Normal 10 4 3" xfId="2782" xr:uid="{00000000-0005-0000-0000-00003E0F0000}"/>
    <cellStyle name="Normal 10 4 3 2" xfId="2783" xr:uid="{00000000-0005-0000-0000-00003F0F0000}"/>
    <cellStyle name="Normal 10 4 4" xfId="2784" xr:uid="{00000000-0005-0000-0000-0000400F0000}"/>
    <cellStyle name="Normal 10 5" xfId="2785" xr:uid="{00000000-0005-0000-0000-0000410F0000}"/>
    <cellStyle name="Normal 10 5 2" xfId="2786" xr:uid="{00000000-0005-0000-0000-0000420F0000}"/>
    <cellStyle name="Normal 10 6" xfId="2787" xr:uid="{00000000-0005-0000-0000-0000430F0000}"/>
    <cellStyle name="Normal 10 6 2" xfId="2788" xr:uid="{00000000-0005-0000-0000-0000440F0000}"/>
    <cellStyle name="Normal 10 7" xfId="2789" xr:uid="{00000000-0005-0000-0000-0000450F0000}"/>
    <cellStyle name="Normal 10 8" xfId="2790" xr:uid="{00000000-0005-0000-0000-0000460F0000}"/>
    <cellStyle name="Normal 10 9" xfId="11365" xr:uid="{00000000-0005-0000-0000-0000470F0000}"/>
    <cellStyle name="Normal 10_NOI Ok" xfId="2791" xr:uid="{00000000-0005-0000-0000-0000480F0000}"/>
    <cellStyle name="Normal 100" xfId="16964" xr:uid="{00000000-0005-0000-0000-0000490F0000}"/>
    <cellStyle name="Normal 101" xfId="16967" xr:uid="{00000000-0005-0000-0000-00004A0F0000}"/>
    <cellStyle name="Normal 102" xfId="12603" xr:uid="{00000000-0005-0000-0000-00004B0F0000}"/>
    <cellStyle name="Normal 103" xfId="12604" xr:uid="{00000000-0005-0000-0000-00004C0F0000}"/>
    <cellStyle name="Normal 104" xfId="12605" xr:uid="{00000000-0005-0000-0000-00004D0F0000}"/>
    <cellStyle name="Normal 105" xfId="16968" xr:uid="{00000000-0005-0000-0000-00004E0F0000}"/>
    <cellStyle name="Normal 106" xfId="16970" xr:uid="{00000000-0005-0000-0000-00004F0F0000}"/>
    <cellStyle name="Normal 107" xfId="16971" xr:uid="{00000000-0005-0000-0000-0000500F0000}"/>
    <cellStyle name="Normal 108" xfId="16972" xr:uid="{00000000-0005-0000-0000-0000510F0000}"/>
    <cellStyle name="Normal 109" xfId="16973" xr:uid="{00000000-0005-0000-0000-0000520F0000}"/>
    <cellStyle name="Normal 11" xfId="171" xr:uid="{00000000-0005-0000-0000-0000530F0000}"/>
    <cellStyle name="Normal 11 10" xfId="2792" xr:uid="{00000000-0005-0000-0000-0000540F0000}"/>
    <cellStyle name="Normal 11 11" xfId="17191" xr:uid="{00000000-0005-0000-0000-0000550F0000}"/>
    <cellStyle name="Normal 11 12" xfId="17518" xr:uid="{00000000-0005-0000-0000-0000560F0000}"/>
    <cellStyle name="Normal 11 2" xfId="2793" xr:uid="{00000000-0005-0000-0000-0000570F0000}"/>
    <cellStyle name="Normal 11 2 10" xfId="2794" xr:uid="{00000000-0005-0000-0000-0000580F0000}"/>
    <cellStyle name="Normal 11 2 10 2" xfId="2795" xr:uid="{00000000-0005-0000-0000-0000590F0000}"/>
    <cellStyle name="Normal 11 2 11" xfId="2796" xr:uid="{00000000-0005-0000-0000-00005A0F0000}"/>
    <cellStyle name="Normal 11 2 12" xfId="2797" xr:uid="{00000000-0005-0000-0000-00005B0F0000}"/>
    <cellStyle name="Normal 11 2 13" xfId="17232" xr:uid="{00000000-0005-0000-0000-00005C0F0000}"/>
    <cellStyle name="Normal 11 2 14" xfId="17537" xr:uid="{00000000-0005-0000-0000-00005D0F0000}"/>
    <cellStyle name="Normal 11 2 2" xfId="2798" xr:uid="{00000000-0005-0000-0000-00005E0F0000}"/>
    <cellStyle name="Normal 11 2 2 2" xfId="2799" xr:uid="{00000000-0005-0000-0000-00005F0F0000}"/>
    <cellStyle name="Normal 11 2 2 2 2" xfId="2800" xr:uid="{00000000-0005-0000-0000-0000600F0000}"/>
    <cellStyle name="Normal 11 2 2 2 2 2" xfId="2801" xr:uid="{00000000-0005-0000-0000-0000610F0000}"/>
    <cellStyle name="Normal 11 2 2 2 3" xfId="2802" xr:uid="{00000000-0005-0000-0000-0000620F0000}"/>
    <cellStyle name="Normal 11 2 2 2 3 2" xfId="2803" xr:uid="{00000000-0005-0000-0000-0000630F0000}"/>
    <cellStyle name="Normal 11 2 2 2 4" xfId="2804" xr:uid="{00000000-0005-0000-0000-0000640F0000}"/>
    <cellStyle name="Normal 11 2 2 2 5" xfId="2805" xr:uid="{00000000-0005-0000-0000-0000650F0000}"/>
    <cellStyle name="Normal 11 2 2 2 6" xfId="2806" xr:uid="{00000000-0005-0000-0000-0000660F0000}"/>
    <cellStyle name="Normal 11 2 2 3" xfId="2807" xr:uid="{00000000-0005-0000-0000-0000670F0000}"/>
    <cellStyle name="Normal 11 2 2 3 2" xfId="2808" xr:uid="{00000000-0005-0000-0000-0000680F0000}"/>
    <cellStyle name="Normal 11 2 2 3 2 2" xfId="2809" xr:uid="{00000000-0005-0000-0000-0000690F0000}"/>
    <cellStyle name="Normal 11 2 2 3 3" xfId="2810" xr:uid="{00000000-0005-0000-0000-00006A0F0000}"/>
    <cellStyle name="Normal 11 2 2 3 3 2" xfId="2811" xr:uid="{00000000-0005-0000-0000-00006B0F0000}"/>
    <cellStyle name="Normal 11 2 2 3 4" xfId="2812" xr:uid="{00000000-0005-0000-0000-00006C0F0000}"/>
    <cellStyle name="Normal 11 2 2 4" xfId="2813" xr:uid="{00000000-0005-0000-0000-00006D0F0000}"/>
    <cellStyle name="Normal 11 2 2 4 2" xfId="2814" xr:uid="{00000000-0005-0000-0000-00006E0F0000}"/>
    <cellStyle name="Normal 11 2 2 4 2 2" xfId="2815" xr:uid="{00000000-0005-0000-0000-00006F0F0000}"/>
    <cellStyle name="Normal 11 2 2 4 3" xfId="2816" xr:uid="{00000000-0005-0000-0000-0000700F0000}"/>
    <cellStyle name="Normal 11 2 2 4 3 2" xfId="2817" xr:uid="{00000000-0005-0000-0000-0000710F0000}"/>
    <cellStyle name="Normal 11 2 2 4 4" xfId="2818" xr:uid="{00000000-0005-0000-0000-0000720F0000}"/>
    <cellStyle name="Normal 11 2 2 5" xfId="2819" xr:uid="{00000000-0005-0000-0000-0000730F0000}"/>
    <cellStyle name="Normal 11 2 2 5 2" xfId="2820" xr:uid="{00000000-0005-0000-0000-0000740F0000}"/>
    <cellStyle name="Normal 11 2 2 6" xfId="2821" xr:uid="{00000000-0005-0000-0000-0000750F0000}"/>
    <cellStyle name="Normal 11 2 2 6 2" xfId="2822" xr:uid="{00000000-0005-0000-0000-0000760F0000}"/>
    <cellStyle name="Normal 11 2 2 7" xfId="2823" xr:uid="{00000000-0005-0000-0000-0000770F0000}"/>
    <cellStyle name="Normal 11 2 2 7 2" xfId="2824" xr:uid="{00000000-0005-0000-0000-0000780F0000}"/>
    <cellStyle name="Normal 11 2 2 8" xfId="2825" xr:uid="{00000000-0005-0000-0000-0000790F0000}"/>
    <cellStyle name="Normal 11 2 2 9" xfId="2826" xr:uid="{00000000-0005-0000-0000-00007A0F0000}"/>
    <cellStyle name="Normal 11 2 2_NOI Ok" xfId="2827" xr:uid="{00000000-0005-0000-0000-00007B0F0000}"/>
    <cellStyle name="Normal 11 2 3" xfId="2828" xr:uid="{00000000-0005-0000-0000-00007C0F0000}"/>
    <cellStyle name="Normal 11 2 3 2" xfId="2829" xr:uid="{00000000-0005-0000-0000-00007D0F0000}"/>
    <cellStyle name="Normal 11 2 3 2 2" xfId="2830" xr:uid="{00000000-0005-0000-0000-00007E0F0000}"/>
    <cellStyle name="Normal 11 2 3 2 2 2" xfId="2831" xr:uid="{00000000-0005-0000-0000-00007F0F0000}"/>
    <cellStyle name="Normal 11 2 3 2 3" xfId="2832" xr:uid="{00000000-0005-0000-0000-0000800F0000}"/>
    <cellStyle name="Normal 11 2 3 2 3 2" xfId="2833" xr:uid="{00000000-0005-0000-0000-0000810F0000}"/>
    <cellStyle name="Normal 11 2 3 2 4" xfId="2834" xr:uid="{00000000-0005-0000-0000-0000820F0000}"/>
    <cellStyle name="Normal 11 2 3 2 5" xfId="2835" xr:uid="{00000000-0005-0000-0000-0000830F0000}"/>
    <cellStyle name="Normal 11 2 3 2 6" xfId="2836" xr:uid="{00000000-0005-0000-0000-0000840F0000}"/>
    <cellStyle name="Normal 11 2 3 3" xfId="2837" xr:uid="{00000000-0005-0000-0000-0000850F0000}"/>
    <cellStyle name="Normal 11 2 3 3 2" xfId="2838" xr:uid="{00000000-0005-0000-0000-0000860F0000}"/>
    <cellStyle name="Normal 11 2 3 3 2 2" xfId="2839" xr:uid="{00000000-0005-0000-0000-0000870F0000}"/>
    <cellStyle name="Normal 11 2 3 3 3" xfId="2840" xr:uid="{00000000-0005-0000-0000-0000880F0000}"/>
    <cellStyle name="Normal 11 2 3 3 3 2" xfId="2841" xr:uid="{00000000-0005-0000-0000-0000890F0000}"/>
    <cellStyle name="Normal 11 2 3 3 4" xfId="2842" xr:uid="{00000000-0005-0000-0000-00008A0F0000}"/>
    <cellStyle name="Normal 11 2 3 4" xfId="2843" xr:uid="{00000000-0005-0000-0000-00008B0F0000}"/>
    <cellStyle name="Normal 11 2 3 4 2" xfId="2844" xr:uid="{00000000-0005-0000-0000-00008C0F0000}"/>
    <cellStyle name="Normal 11 2 3 4 2 2" xfId="2845" xr:uid="{00000000-0005-0000-0000-00008D0F0000}"/>
    <cellStyle name="Normal 11 2 3 4 3" xfId="2846" xr:uid="{00000000-0005-0000-0000-00008E0F0000}"/>
    <cellStyle name="Normal 11 2 3 4 3 2" xfId="2847" xr:uid="{00000000-0005-0000-0000-00008F0F0000}"/>
    <cellStyle name="Normal 11 2 3 4 4" xfId="2848" xr:uid="{00000000-0005-0000-0000-0000900F0000}"/>
    <cellStyle name="Normal 11 2 3 5" xfId="2849" xr:uid="{00000000-0005-0000-0000-0000910F0000}"/>
    <cellStyle name="Normal 11 2 3 5 2" xfId="2850" xr:uid="{00000000-0005-0000-0000-0000920F0000}"/>
    <cellStyle name="Normal 11 2 3 6" xfId="2851" xr:uid="{00000000-0005-0000-0000-0000930F0000}"/>
    <cellStyle name="Normal 11 2 3 6 2" xfId="2852" xr:uid="{00000000-0005-0000-0000-0000940F0000}"/>
    <cellStyle name="Normal 11 2 3 7" xfId="2853" xr:uid="{00000000-0005-0000-0000-0000950F0000}"/>
    <cellStyle name="Normal 11 2 3 7 2" xfId="2854" xr:uid="{00000000-0005-0000-0000-0000960F0000}"/>
    <cellStyle name="Normal 11 2 3 8" xfId="2855" xr:uid="{00000000-0005-0000-0000-0000970F0000}"/>
    <cellStyle name="Normal 11 2 3 9" xfId="2856" xr:uid="{00000000-0005-0000-0000-0000980F0000}"/>
    <cellStyle name="Normal 11 2 3_NOI Ok" xfId="2857" xr:uid="{00000000-0005-0000-0000-0000990F0000}"/>
    <cellStyle name="Normal 11 2 4" xfId="2858" xr:uid="{00000000-0005-0000-0000-00009A0F0000}"/>
    <cellStyle name="Normal 11 2 4 2" xfId="2859" xr:uid="{00000000-0005-0000-0000-00009B0F0000}"/>
    <cellStyle name="Normal 11 2 4 2 2" xfId="2860" xr:uid="{00000000-0005-0000-0000-00009C0F0000}"/>
    <cellStyle name="Normal 11 2 4 2 2 2" xfId="2861" xr:uid="{00000000-0005-0000-0000-00009D0F0000}"/>
    <cellStyle name="Normal 11 2 4 2 3" xfId="2862" xr:uid="{00000000-0005-0000-0000-00009E0F0000}"/>
    <cellStyle name="Normal 11 2 4 2 3 2" xfId="2863" xr:uid="{00000000-0005-0000-0000-00009F0F0000}"/>
    <cellStyle name="Normal 11 2 4 2 4" xfId="2864" xr:uid="{00000000-0005-0000-0000-0000A00F0000}"/>
    <cellStyle name="Normal 11 2 4 2 5" xfId="2865" xr:uid="{00000000-0005-0000-0000-0000A10F0000}"/>
    <cellStyle name="Normal 11 2 4 2 6" xfId="2866" xr:uid="{00000000-0005-0000-0000-0000A20F0000}"/>
    <cellStyle name="Normal 11 2 4 3" xfId="2867" xr:uid="{00000000-0005-0000-0000-0000A30F0000}"/>
    <cellStyle name="Normal 11 2 4 3 2" xfId="2868" xr:uid="{00000000-0005-0000-0000-0000A40F0000}"/>
    <cellStyle name="Normal 11 2 4 3 2 2" xfId="2869" xr:uid="{00000000-0005-0000-0000-0000A50F0000}"/>
    <cellStyle name="Normal 11 2 4 3 3" xfId="2870" xr:uid="{00000000-0005-0000-0000-0000A60F0000}"/>
    <cellStyle name="Normal 11 2 4 3 3 2" xfId="2871" xr:uid="{00000000-0005-0000-0000-0000A70F0000}"/>
    <cellStyle name="Normal 11 2 4 3 4" xfId="2872" xr:uid="{00000000-0005-0000-0000-0000A80F0000}"/>
    <cellStyle name="Normal 11 2 4 4" xfId="2873" xr:uid="{00000000-0005-0000-0000-0000A90F0000}"/>
    <cellStyle name="Normal 11 2 4 4 2" xfId="2874" xr:uid="{00000000-0005-0000-0000-0000AA0F0000}"/>
    <cellStyle name="Normal 11 2 4 4 2 2" xfId="2875" xr:uid="{00000000-0005-0000-0000-0000AB0F0000}"/>
    <cellStyle name="Normal 11 2 4 4 3" xfId="2876" xr:uid="{00000000-0005-0000-0000-0000AC0F0000}"/>
    <cellStyle name="Normal 11 2 4 4 3 2" xfId="2877" xr:uid="{00000000-0005-0000-0000-0000AD0F0000}"/>
    <cellStyle name="Normal 11 2 4 4 4" xfId="2878" xr:uid="{00000000-0005-0000-0000-0000AE0F0000}"/>
    <cellStyle name="Normal 11 2 4 5" xfId="2879" xr:uid="{00000000-0005-0000-0000-0000AF0F0000}"/>
    <cellStyle name="Normal 11 2 4 5 2" xfId="2880" xr:uid="{00000000-0005-0000-0000-0000B00F0000}"/>
    <cellStyle name="Normal 11 2 4 6" xfId="2881" xr:uid="{00000000-0005-0000-0000-0000B10F0000}"/>
    <cellStyle name="Normal 11 2 4 6 2" xfId="2882" xr:uid="{00000000-0005-0000-0000-0000B20F0000}"/>
    <cellStyle name="Normal 11 2 4 7" xfId="2883" xr:uid="{00000000-0005-0000-0000-0000B30F0000}"/>
    <cellStyle name="Normal 11 2 4 7 2" xfId="2884" xr:uid="{00000000-0005-0000-0000-0000B40F0000}"/>
    <cellStyle name="Normal 11 2 4 8" xfId="2885" xr:uid="{00000000-0005-0000-0000-0000B50F0000}"/>
    <cellStyle name="Normal 11 2 4 9" xfId="2886" xr:uid="{00000000-0005-0000-0000-0000B60F0000}"/>
    <cellStyle name="Normal 11 2 4_NOI Ok" xfId="2887" xr:uid="{00000000-0005-0000-0000-0000B70F0000}"/>
    <cellStyle name="Normal 11 2 5" xfId="2888" xr:uid="{00000000-0005-0000-0000-0000B80F0000}"/>
    <cellStyle name="Normal 11 2 5 2" xfId="2889" xr:uid="{00000000-0005-0000-0000-0000B90F0000}"/>
    <cellStyle name="Normal 11 2 5 2 2" xfId="2890" xr:uid="{00000000-0005-0000-0000-0000BA0F0000}"/>
    <cellStyle name="Normal 11 2 5 3" xfId="2891" xr:uid="{00000000-0005-0000-0000-0000BB0F0000}"/>
    <cellStyle name="Normal 11 2 5 3 2" xfId="2892" xr:uid="{00000000-0005-0000-0000-0000BC0F0000}"/>
    <cellStyle name="Normal 11 2 5 4" xfId="2893" xr:uid="{00000000-0005-0000-0000-0000BD0F0000}"/>
    <cellStyle name="Normal 11 2 5 5" xfId="2894" xr:uid="{00000000-0005-0000-0000-0000BE0F0000}"/>
    <cellStyle name="Normal 11 2 5 6" xfId="2895" xr:uid="{00000000-0005-0000-0000-0000BF0F0000}"/>
    <cellStyle name="Normal 11 2 6" xfId="2896" xr:uid="{00000000-0005-0000-0000-0000C00F0000}"/>
    <cellStyle name="Normal 11 2 6 2" xfId="2897" xr:uid="{00000000-0005-0000-0000-0000C10F0000}"/>
    <cellStyle name="Normal 11 2 6 2 2" xfId="2898" xr:uid="{00000000-0005-0000-0000-0000C20F0000}"/>
    <cellStyle name="Normal 11 2 6 3" xfId="2899" xr:uid="{00000000-0005-0000-0000-0000C30F0000}"/>
    <cellStyle name="Normal 11 2 6 3 2" xfId="2900" xr:uid="{00000000-0005-0000-0000-0000C40F0000}"/>
    <cellStyle name="Normal 11 2 6 4" xfId="2901" xr:uid="{00000000-0005-0000-0000-0000C50F0000}"/>
    <cellStyle name="Normal 11 2 7" xfId="2902" xr:uid="{00000000-0005-0000-0000-0000C60F0000}"/>
    <cellStyle name="Normal 11 2 7 2" xfId="2903" xr:uid="{00000000-0005-0000-0000-0000C70F0000}"/>
    <cellStyle name="Normal 11 2 7 2 2" xfId="2904" xr:uid="{00000000-0005-0000-0000-0000C80F0000}"/>
    <cellStyle name="Normal 11 2 7 3" xfId="2905" xr:uid="{00000000-0005-0000-0000-0000C90F0000}"/>
    <cellStyle name="Normal 11 2 7 3 2" xfId="2906" xr:uid="{00000000-0005-0000-0000-0000CA0F0000}"/>
    <cellStyle name="Normal 11 2 7 4" xfId="2907" xr:uid="{00000000-0005-0000-0000-0000CB0F0000}"/>
    <cellStyle name="Normal 11 2 8" xfId="2908" xr:uid="{00000000-0005-0000-0000-0000CC0F0000}"/>
    <cellStyle name="Normal 11 2 8 2" xfId="2909" xr:uid="{00000000-0005-0000-0000-0000CD0F0000}"/>
    <cellStyle name="Normal 11 2 9" xfId="2910" xr:uid="{00000000-0005-0000-0000-0000CE0F0000}"/>
    <cellStyle name="Normal 11 2 9 2" xfId="2911" xr:uid="{00000000-0005-0000-0000-0000CF0F0000}"/>
    <cellStyle name="Normal 11 2_NOI Ok" xfId="2912" xr:uid="{00000000-0005-0000-0000-0000D00F0000}"/>
    <cellStyle name="Normal 11 3" xfId="2913" xr:uid="{00000000-0005-0000-0000-0000D10F0000}"/>
    <cellStyle name="Normal 11 3 10" xfId="2914" xr:uid="{00000000-0005-0000-0000-0000D20F0000}"/>
    <cellStyle name="Normal 11 3 10 2" xfId="2915" xr:uid="{00000000-0005-0000-0000-0000D30F0000}"/>
    <cellStyle name="Normal 11 3 11" xfId="2916" xr:uid="{00000000-0005-0000-0000-0000D40F0000}"/>
    <cellStyle name="Normal 11 3 12" xfId="2917" xr:uid="{00000000-0005-0000-0000-0000D50F0000}"/>
    <cellStyle name="Normal 11 3 13" xfId="17549" xr:uid="{00000000-0005-0000-0000-0000D60F0000}"/>
    <cellStyle name="Normal 11 3 2" xfId="2918" xr:uid="{00000000-0005-0000-0000-0000D70F0000}"/>
    <cellStyle name="Normal 11 3 2 2" xfId="2919" xr:uid="{00000000-0005-0000-0000-0000D80F0000}"/>
    <cellStyle name="Normal 11 3 2 2 2" xfId="2920" xr:uid="{00000000-0005-0000-0000-0000D90F0000}"/>
    <cellStyle name="Normal 11 3 2 2 2 2" xfId="2921" xr:uid="{00000000-0005-0000-0000-0000DA0F0000}"/>
    <cellStyle name="Normal 11 3 2 2 3" xfId="2922" xr:uid="{00000000-0005-0000-0000-0000DB0F0000}"/>
    <cellStyle name="Normal 11 3 2 2 3 2" xfId="2923" xr:uid="{00000000-0005-0000-0000-0000DC0F0000}"/>
    <cellStyle name="Normal 11 3 2 2 4" xfId="2924" xr:uid="{00000000-0005-0000-0000-0000DD0F0000}"/>
    <cellStyle name="Normal 11 3 2 2 5" xfId="2925" xr:uid="{00000000-0005-0000-0000-0000DE0F0000}"/>
    <cellStyle name="Normal 11 3 2 2 6" xfId="2926" xr:uid="{00000000-0005-0000-0000-0000DF0F0000}"/>
    <cellStyle name="Normal 11 3 2 3" xfId="2927" xr:uid="{00000000-0005-0000-0000-0000E00F0000}"/>
    <cellStyle name="Normal 11 3 2 3 2" xfId="2928" xr:uid="{00000000-0005-0000-0000-0000E10F0000}"/>
    <cellStyle name="Normal 11 3 2 3 2 2" xfId="2929" xr:uid="{00000000-0005-0000-0000-0000E20F0000}"/>
    <cellStyle name="Normal 11 3 2 3 3" xfId="2930" xr:uid="{00000000-0005-0000-0000-0000E30F0000}"/>
    <cellStyle name="Normal 11 3 2 3 3 2" xfId="2931" xr:uid="{00000000-0005-0000-0000-0000E40F0000}"/>
    <cellStyle name="Normal 11 3 2 3 4" xfId="2932" xr:uid="{00000000-0005-0000-0000-0000E50F0000}"/>
    <cellStyle name="Normal 11 3 2 4" xfId="2933" xr:uid="{00000000-0005-0000-0000-0000E60F0000}"/>
    <cellStyle name="Normal 11 3 2 4 2" xfId="2934" xr:uid="{00000000-0005-0000-0000-0000E70F0000}"/>
    <cellStyle name="Normal 11 3 2 4 2 2" xfId="2935" xr:uid="{00000000-0005-0000-0000-0000E80F0000}"/>
    <cellStyle name="Normal 11 3 2 4 3" xfId="2936" xr:uid="{00000000-0005-0000-0000-0000E90F0000}"/>
    <cellStyle name="Normal 11 3 2 4 3 2" xfId="2937" xr:uid="{00000000-0005-0000-0000-0000EA0F0000}"/>
    <cellStyle name="Normal 11 3 2 4 4" xfId="2938" xr:uid="{00000000-0005-0000-0000-0000EB0F0000}"/>
    <cellStyle name="Normal 11 3 2 5" xfId="2939" xr:uid="{00000000-0005-0000-0000-0000EC0F0000}"/>
    <cellStyle name="Normal 11 3 2 5 2" xfId="2940" xr:uid="{00000000-0005-0000-0000-0000ED0F0000}"/>
    <cellStyle name="Normal 11 3 2 6" xfId="2941" xr:uid="{00000000-0005-0000-0000-0000EE0F0000}"/>
    <cellStyle name="Normal 11 3 2 6 2" xfId="2942" xr:uid="{00000000-0005-0000-0000-0000EF0F0000}"/>
    <cellStyle name="Normal 11 3 2 7" xfId="2943" xr:uid="{00000000-0005-0000-0000-0000F00F0000}"/>
    <cellStyle name="Normal 11 3 2 7 2" xfId="2944" xr:uid="{00000000-0005-0000-0000-0000F10F0000}"/>
    <cellStyle name="Normal 11 3 2 8" xfId="2945" xr:uid="{00000000-0005-0000-0000-0000F20F0000}"/>
    <cellStyle name="Normal 11 3 2 9" xfId="2946" xr:uid="{00000000-0005-0000-0000-0000F30F0000}"/>
    <cellStyle name="Normal 11 3 2_NOI Ok" xfId="2947" xr:uid="{00000000-0005-0000-0000-0000F40F0000}"/>
    <cellStyle name="Normal 11 3 3" xfId="2948" xr:uid="{00000000-0005-0000-0000-0000F50F0000}"/>
    <cellStyle name="Normal 11 3 3 2" xfId="2949" xr:uid="{00000000-0005-0000-0000-0000F60F0000}"/>
    <cellStyle name="Normal 11 3 3 2 2" xfId="2950" xr:uid="{00000000-0005-0000-0000-0000F70F0000}"/>
    <cellStyle name="Normal 11 3 3 2 2 2" xfId="2951" xr:uid="{00000000-0005-0000-0000-0000F80F0000}"/>
    <cellStyle name="Normal 11 3 3 2 3" xfId="2952" xr:uid="{00000000-0005-0000-0000-0000F90F0000}"/>
    <cellStyle name="Normal 11 3 3 2 3 2" xfId="2953" xr:uid="{00000000-0005-0000-0000-0000FA0F0000}"/>
    <cellStyle name="Normal 11 3 3 2 4" xfId="2954" xr:uid="{00000000-0005-0000-0000-0000FB0F0000}"/>
    <cellStyle name="Normal 11 3 3 2 5" xfId="2955" xr:uid="{00000000-0005-0000-0000-0000FC0F0000}"/>
    <cellStyle name="Normal 11 3 3 2 6" xfId="2956" xr:uid="{00000000-0005-0000-0000-0000FD0F0000}"/>
    <cellStyle name="Normal 11 3 3 3" xfId="2957" xr:uid="{00000000-0005-0000-0000-0000FE0F0000}"/>
    <cellStyle name="Normal 11 3 3 3 2" xfId="2958" xr:uid="{00000000-0005-0000-0000-0000FF0F0000}"/>
    <cellStyle name="Normal 11 3 3 3 2 2" xfId="2959" xr:uid="{00000000-0005-0000-0000-000000100000}"/>
    <cellStyle name="Normal 11 3 3 3 3" xfId="2960" xr:uid="{00000000-0005-0000-0000-000001100000}"/>
    <cellStyle name="Normal 11 3 3 3 3 2" xfId="2961" xr:uid="{00000000-0005-0000-0000-000002100000}"/>
    <cellStyle name="Normal 11 3 3 3 4" xfId="2962" xr:uid="{00000000-0005-0000-0000-000003100000}"/>
    <cellStyle name="Normal 11 3 3 4" xfId="2963" xr:uid="{00000000-0005-0000-0000-000004100000}"/>
    <cellStyle name="Normal 11 3 3 4 2" xfId="2964" xr:uid="{00000000-0005-0000-0000-000005100000}"/>
    <cellStyle name="Normal 11 3 3 4 2 2" xfId="2965" xr:uid="{00000000-0005-0000-0000-000006100000}"/>
    <cellStyle name="Normal 11 3 3 4 3" xfId="2966" xr:uid="{00000000-0005-0000-0000-000007100000}"/>
    <cellStyle name="Normal 11 3 3 4 3 2" xfId="2967" xr:uid="{00000000-0005-0000-0000-000008100000}"/>
    <cellStyle name="Normal 11 3 3 4 4" xfId="2968" xr:uid="{00000000-0005-0000-0000-000009100000}"/>
    <cellStyle name="Normal 11 3 3 5" xfId="2969" xr:uid="{00000000-0005-0000-0000-00000A100000}"/>
    <cellStyle name="Normal 11 3 3 5 2" xfId="2970" xr:uid="{00000000-0005-0000-0000-00000B100000}"/>
    <cellStyle name="Normal 11 3 3 6" xfId="2971" xr:uid="{00000000-0005-0000-0000-00000C100000}"/>
    <cellStyle name="Normal 11 3 3 6 2" xfId="2972" xr:uid="{00000000-0005-0000-0000-00000D100000}"/>
    <cellStyle name="Normal 11 3 3 7" xfId="2973" xr:uid="{00000000-0005-0000-0000-00000E100000}"/>
    <cellStyle name="Normal 11 3 3 7 2" xfId="2974" xr:uid="{00000000-0005-0000-0000-00000F100000}"/>
    <cellStyle name="Normal 11 3 3 8" xfId="2975" xr:uid="{00000000-0005-0000-0000-000010100000}"/>
    <cellStyle name="Normal 11 3 3 9" xfId="2976" xr:uid="{00000000-0005-0000-0000-000011100000}"/>
    <cellStyle name="Normal 11 3 3_NOI Ok" xfId="2977" xr:uid="{00000000-0005-0000-0000-000012100000}"/>
    <cellStyle name="Normal 11 3 4" xfId="2978" xr:uid="{00000000-0005-0000-0000-000013100000}"/>
    <cellStyle name="Normal 11 3 4 2" xfId="2979" xr:uid="{00000000-0005-0000-0000-000014100000}"/>
    <cellStyle name="Normal 11 3 4 2 2" xfId="2980" xr:uid="{00000000-0005-0000-0000-000015100000}"/>
    <cellStyle name="Normal 11 3 4 2 2 2" xfId="2981" xr:uid="{00000000-0005-0000-0000-000016100000}"/>
    <cellStyle name="Normal 11 3 4 2 3" xfId="2982" xr:uid="{00000000-0005-0000-0000-000017100000}"/>
    <cellStyle name="Normal 11 3 4 2 3 2" xfId="2983" xr:uid="{00000000-0005-0000-0000-000018100000}"/>
    <cellStyle name="Normal 11 3 4 2 4" xfId="2984" xr:uid="{00000000-0005-0000-0000-000019100000}"/>
    <cellStyle name="Normal 11 3 4 2 5" xfId="2985" xr:uid="{00000000-0005-0000-0000-00001A100000}"/>
    <cellStyle name="Normal 11 3 4 2 6" xfId="2986" xr:uid="{00000000-0005-0000-0000-00001B100000}"/>
    <cellStyle name="Normal 11 3 4 3" xfId="2987" xr:uid="{00000000-0005-0000-0000-00001C100000}"/>
    <cellStyle name="Normal 11 3 4 3 2" xfId="2988" xr:uid="{00000000-0005-0000-0000-00001D100000}"/>
    <cellStyle name="Normal 11 3 4 3 2 2" xfId="2989" xr:uid="{00000000-0005-0000-0000-00001E100000}"/>
    <cellStyle name="Normal 11 3 4 3 3" xfId="2990" xr:uid="{00000000-0005-0000-0000-00001F100000}"/>
    <cellStyle name="Normal 11 3 4 3 3 2" xfId="2991" xr:uid="{00000000-0005-0000-0000-000020100000}"/>
    <cellStyle name="Normal 11 3 4 3 4" xfId="2992" xr:uid="{00000000-0005-0000-0000-000021100000}"/>
    <cellStyle name="Normal 11 3 4 4" xfId="2993" xr:uid="{00000000-0005-0000-0000-000022100000}"/>
    <cellStyle name="Normal 11 3 4 4 2" xfId="2994" xr:uid="{00000000-0005-0000-0000-000023100000}"/>
    <cellStyle name="Normal 11 3 4 4 2 2" xfId="2995" xr:uid="{00000000-0005-0000-0000-000024100000}"/>
    <cellStyle name="Normal 11 3 4 4 3" xfId="2996" xr:uid="{00000000-0005-0000-0000-000025100000}"/>
    <cellStyle name="Normal 11 3 4 4 3 2" xfId="2997" xr:uid="{00000000-0005-0000-0000-000026100000}"/>
    <cellStyle name="Normal 11 3 4 4 4" xfId="2998" xr:uid="{00000000-0005-0000-0000-000027100000}"/>
    <cellStyle name="Normal 11 3 4 5" xfId="2999" xr:uid="{00000000-0005-0000-0000-000028100000}"/>
    <cellStyle name="Normal 11 3 4 5 2" xfId="3000" xr:uid="{00000000-0005-0000-0000-000029100000}"/>
    <cellStyle name="Normal 11 3 4 6" xfId="3001" xr:uid="{00000000-0005-0000-0000-00002A100000}"/>
    <cellStyle name="Normal 11 3 4 6 2" xfId="3002" xr:uid="{00000000-0005-0000-0000-00002B100000}"/>
    <cellStyle name="Normal 11 3 4 7" xfId="3003" xr:uid="{00000000-0005-0000-0000-00002C100000}"/>
    <cellStyle name="Normal 11 3 4 7 2" xfId="3004" xr:uid="{00000000-0005-0000-0000-00002D100000}"/>
    <cellStyle name="Normal 11 3 4 8" xfId="3005" xr:uid="{00000000-0005-0000-0000-00002E100000}"/>
    <cellStyle name="Normal 11 3 4 9" xfId="3006" xr:uid="{00000000-0005-0000-0000-00002F100000}"/>
    <cellStyle name="Normal 11 3 4_NOI Ok" xfId="3007" xr:uid="{00000000-0005-0000-0000-000030100000}"/>
    <cellStyle name="Normal 11 3 5" xfId="3008" xr:uid="{00000000-0005-0000-0000-000031100000}"/>
    <cellStyle name="Normal 11 3 5 2" xfId="3009" xr:uid="{00000000-0005-0000-0000-000032100000}"/>
    <cellStyle name="Normal 11 3 5 2 2" xfId="3010" xr:uid="{00000000-0005-0000-0000-000033100000}"/>
    <cellStyle name="Normal 11 3 5 3" xfId="3011" xr:uid="{00000000-0005-0000-0000-000034100000}"/>
    <cellStyle name="Normal 11 3 5 3 2" xfId="3012" xr:uid="{00000000-0005-0000-0000-000035100000}"/>
    <cellStyle name="Normal 11 3 5 4" xfId="3013" xr:uid="{00000000-0005-0000-0000-000036100000}"/>
    <cellStyle name="Normal 11 3 5 5" xfId="3014" xr:uid="{00000000-0005-0000-0000-000037100000}"/>
    <cellStyle name="Normal 11 3 5 6" xfId="3015" xr:uid="{00000000-0005-0000-0000-000038100000}"/>
    <cellStyle name="Normal 11 3 6" xfId="3016" xr:uid="{00000000-0005-0000-0000-000039100000}"/>
    <cellStyle name="Normal 11 3 6 2" xfId="3017" xr:uid="{00000000-0005-0000-0000-00003A100000}"/>
    <cellStyle name="Normal 11 3 6 2 2" xfId="3018" xr:uid="{00000000-0005-0000-0000-00003B100000}"/>
    <cellStyle name="Normal 11 3 6 3" xfId="3019" xr:uid="{00000000-0005-0000-0000-00003C100000}"/>
    <cellStyle name="Normal 11 3 6 3 2" xfId="3020" xr:uid="{00000000-0005-0000-0000-00003D100000}"/>
    <cellStyle name="Normal 11 3 6 4" xfId="3021" xr:uid="{00000000-0005-0000-0000-00003E100000}"/>
    <cellStyle name="Normal 11 3 7" xfId="3022" xr:uid="{00000000-0005-0000-0000-00003F100000}"/>
    <cellStyle name="Normal 11 3 7 2" xfId="3023" xr:uid="{00000000-0005-0000-0000-000040100000}"/>
    <cellStyle name="Normal 11 3 7 2 2" xfId="3024" xr:uid="{00000000-0005-0000-0000-000041100000}"/>
    <cellStyle name="Normal 11 3 7 3" xfId="3025" xr:uid="{00000000-0005-0000-0000-000042100000}"/>
    <cellStyle name="Normal 11 3 7 3 2" xfId="3026" xr:uid="{00000000-0005-0000-0000-000043100000}"/>
    <cellStyle name="Normal 11 3 7 4" xfId="3027" xr:uid="{00000000-0005-0000-0000-000044100000}"/>
    <cellStyle name="Normal 11 3 8" xfId="3028" xr:uid="{00000000-0005-0000-0000-000045100000}"/>
    <cellStyle name="Normal 11 3 8 2" xfId="3029" xr:uid="{00000000-0005-0000-0000-000046100000}"/>
    <cellStyle name="Normal 11 3 9" xfId="3030" xr:uid="{00000000-0005-0000-0000-000047100000}"/>
    <cellStyle name="Normal 11 3 9 2" xfId="3031" xr:uid="{00000000-0005-0000-0000-000048100000}"/>
    <cellStyle name="Normal 11 3_NOI Ok" xfId="3032" xr:uid="{00000000-0005-0000-0000-000049100000}"/>
    <cellStyle name="Normal 11 4" xfId="543" xr:uid="{00000000-0005-0000-0000-00004A100000}"/>
    <cellStyle name="Normal 11 4 2" xfId="578" xr:uid="{00000000-0005-0000-0000-00004B100000}"/>
    <cellStyle name="Normal 11 5" xfId="3033" xr:uid="{00000000-0005-0000-0000-00004C100000}"/>
    <cellStyle name="Normal 11 5 2" xfId="3034" xr:uid="{00000000-0005-0000-0000-00004D100000}"/>
    <cellStyle name="Normal 11 5 2 2" xfId="3035" xr:uid="{00000000-0005-0000-0000-00004E100000}"/>
    <cellStyle name="Normal 11 5 3" xfId="3036" xr:uid="{00000000-0005-0000-0000-00004F100000}"/>
    <cellStyle name="Normal 11 5 3 2" xfId="3037" xr:uid="{00000000-0005-0000-0000-000050100000}"/>
    <cellStyle name="Normal 11 5 4" xfId="3038" xr:uid="{00000000-0005-0000-0000-000051100000}"/>
    <cellStyle name="Normal 11 6" xfId="3039" xr:uid="{00000000-0005-0000-0000-000052100000}"/>
    <cellStyle name="Normal 11 6 2" xfId="3040" xr:uid="{00000000-0005-0000-0000-000053100000}"/>
    <cellStyle name="Normal 11 6 2 2" xfId="3041" xr:uid="{00000000-0005-0000-0000-000054100000}"/>
    <cellStyle name="Normal 11 6 3" xfId="3042" xr:uid="{00000000-0005-0000-0000-000055100000}"/>
    <cellStyle name="Normal 11 6 3 2" xfId="3043" xr:uid="{00000000-0005-0000-0000-000056100000}"/>
    <cellStyle name="Normal 11 6 4" xfId="3044" xr:uid="{00000000-0005-0000-0000-000057100000}"/>
    <cellStyle name="Normal 11 7" xfId="3045" xr:uid="{00000000-0005-0000-0000-000058100000}"/>
    <cellStyle name="Normal 11 7 2" xfId="3046" xr:uid="{00000000-0005-0000-0000-000059100000}"/>
    <cellStyle name="Normal 11 8" xfId="3047" xr:uid="{00000000-0005-0000-0000-00005A100000}"/>
    <cellStyle name="Normal 11 8 2" xfId="3048" xr:uid="{00000000-0005-0000-0000-00005B100000}"/>
    <cellStyle name="Normal 11 9" xfId="3049" xr:uid="{00000000-0005-0000-0000-00005C100000}"/>
    <cellStyle name="Normal 11_NOI Ok" xfId="3050" xr:uid="{00000000-0005-0000-0000-00005D100000}"/>
    <cellStyle name="Normal 110" xfId="565" xr:uid="{00000000-0005-0000-0000-00005E100000}"/>
    <cellStyle name="Normal 111" xfId="10428" xr:uid="{00000000-0005-0000-0000-00005F100000}"/>
    <cellStyle name="Normal 12" xfId="172" xr:uid="{00000000-0005-0000-0000-000060100000}"/>
    <cellStyle name="Normal 12 10" xfId="3052" xr:uid="{00000000-0005-0000-0000-000061100000}"/>
    <cellStyle name="Normal 12 10 10" xfId="3053" xr:uid="{00000000-0005-0000-0000-000062100000}"/>
    <cellStyle name="Normal 12 10 10 2" xfId="3054" xr:uid="{00000000-0005-0000-0000-000063100000}"/>
    <cellStyle name="Normal 12 10 11" xfId="3055" xr:uid="{00000000-0005-0000-0000-000064100000}"/>
    <cellStyle name="Normal 12 10 12" xfId="3056" xr:uid="{00000000-0005-0000-0000-000065100000}"/>
    <cellStyle name="Normal 12 10 2" xfId="3057" xr:uid="{00000000-0005-0000-0000-000066100000}"/>
    <cellStyle name="Normal 12 10 2 2" xfId="3058" xr:uid="{00000000-0005-0000-0000-000067100000}"/>
    <cellStyle name="Normal 12 10 2 2 2" xfId="3059" xr:uid="{00000000-0005-0000-0000-000068100000}"/>
    <cellStyle name="Normal 12 10 2 2 2 2" xfId="3060" xr:uid="{00000000-0005-0000-0000-000069100000}"/>
    <cellStyle name="Normal 12 10 2 2 3" xfId="3061" xr:uid="{00000000-0005-0000-0000-00006A100000}"/>
    <cellStyle name="Normal 12 10 2 2 3 2" xfId="3062" xr:uid="{00000000-0005-0000-0000-00006B100000}"/>
    <cellStyle name="Normal 12 10 2 2 4" xfId="3063" xr:uid="{00000000-0005-0000-0000-00006C100000}"/>
    <cellStyle name="Normal 12 10 2 2 5" xfId="3064" xr:uid="{00000000-0005-0000-0000-00006D100000}"/>
    <cellStyle name="Normal 12 10 2 2 6" xfId="3065" xr:uid="{00000000-0005-0000-0000-00006E100000}"/>
    <cellStyle name="Normal 12 10 2 3" xfId="3066" xr:uid="{00000000-0005-0000-0000-00006F100000}"/>
    <cellStyle name="Normal 12 10 2 3 2" xfId="3067" xr:uid="{00000000-0005-0000-0000-000070100000}"/>
    <cellStyle name="Normal 12 10 2 3 2 2" xfId="3068" xr:uid="{00000000-0005-0000-0000-000071100000}"/>
    <cellStyle name="Normal 12 10 2 3 3" xfId="3069" xr:uid="{00000000-0005-0000-0000-000072100000}"/>
    <cellStyle name="Normal 12 10 2 3 3 2" xfId="3070" xr:uid="{00000000-0005-0000-0000-000073100000}"/>
    <cellStyle name="Normal 12 10 2 3 4" xfId="3071" xr:uid="{00000000-0005-0000-0000-000074100000}"/>
    <cellStyle name="Normal 12 10 2 4" xfId="3072" xr:uid="{00000000-0005-0000-0000-000075100000}"/>
    <cellStyle name="Normal 12 10 2 4 2" xfId="3073" xr:uid="{00000000-0005-0000-0000-000076100000}"/>
    <cellStyle name="Normal 12 10 2 4 2 2" xfId="3074" xr:uid="{00000000-0005-0000-0000-000077100000}"/>
    <cellStyle name="Normal 12 10 2 4 3" xfId="3075" xr:uid="{00000000-0005-0000-0000-000078100000}"/>
    <cellStyle name="Normal 12 10 2 4 3 2" xfId="3076" xr:uid="{00000000-0005-0000-0000-000079100000}"/>
    <cellStyle name="Normal 12 10 2 4 4" xfId="3077" xr:uid="{00000000-0005-0000-0000-00007A100000}"/>
    <cellStyle name="Normal 12 10 2 5" xfId="3078" xr:uid="{00000000-0005-0000-0000-00007B100000}"/>
    <cellStyle name="Normal 12 10 2 5 2" xfId="3079" xr:uid="{00000000-0005-0000-0000-00007C100000}"/>
    <cellStyle name="Normal 12 10 2 6" xfId="3080" xr:uid="{00000000-0005-0000-0000-00007D100000}"/>
    <cellStyle name="Normal 12 10 2 6 2" xfId="3081" xr:uid="{00000000-0005-0000-0000-00007E100000}"/>
    <cellStyle name="Normal 12 10 2 7" xfId="3082" xr:uid="{00000000-0005-0000-0000-00007F100000}"/>
    <cellStyle name="Normal 12 10 2 7 2" xfId="3083" xr:uid="{00000000-0005-0000-0000-000080100000}"/>
    <cellStyle name="Normal 12 10 2 8" xfId="3084" xr:uid="{00000000-0005-0000-0000-000081100000}"/>
    <cellStyle name="Normal 12 10 2 9" xfId="3085" xr:uid="{00000000-0005-0000-0000-000082100000}"/>
    <cellStyle name="Normal 12 10 2_NOI Ok" xfId="3086" xr:uid="{00000000-0005-0000-0000-000083100000}"/>
    <cellStyle name="Normal 12 10 3" xfId="3087" xr:uid="{00000000-0005-0000-0000-000084100000}"/>
    <cellStyle name="Normal 12 10 3 2" xfId="3088" xr:uid="{00000000-0005-0000-0000-000085100000}"/>
    <cellStyle name="Normal 12 10 3 2 2" xfId="3089" xr:uid="{00000000-0005-0000-0000-000086100000}"/>
    <cellStyle name="Normal 12 10 3 2 2 2" xfId="3090" xr:uid="{00000000-0005-0000-0000-000087100000}"/>
    <cellStyle name="Normal 12 10 3 2 3" xfId="3091" xr:uid="{00000000-0005-0000-0000-000088100000}"/>
    <cellStyle name="Normal 12 10 3 2 3 2" xfId="3092" xr:uid="{00000000-0005-0000-0000-000089100000}"/>
    <cellStyle name="Normal 12 10 3 2 4" xfId="3093" xr:uid="{00000000-0005-0000-0000-00008A100000}"/>
    <cellStyle name="Normal 12 10 3 2 5" xfId="3094" xr:uid="{00000000-0005-0000-0000-00008B100000}"/>
    <cellStyle name="Normal 12 10 3 2 6" xfId="3095" xr:uid="{00000000-0005-0000-0000-00008C100000}"/>
    <cellStyle name="Normal 12 10 3 3" xfId="3096" xr:uid="{00000000-0005-0000-0000-00008D100000}"/>
    <cellStyle name="Normal 12 10 3 3 2" xfId="3097" xr:uid="{00000000-0005-0000-0000-00008E100000}"/>
    <cellStyle name="Normal 12 10 3 3 2 2" xfId="3098" xr:uid="{00000000-0005-0000-0000-00008F100000}"/>
    <cellStyle name="Normal 12 10 3 3 3" xfId="3099" xr:uid="{00000000-0005-0000-0000-000090100000}"/>
    <cellStyle name="Normal 12 10 3 3 3 2" xfId="3100" xr:uid="{00000000-0005-0000-0000-000091100000}"/>
    <cellStyle name="Normal 12 10 3 3 4" xfId="3101" xr:uid="{00000000-0005-0000-0000-000092100000}"/>
    <cellStyle name="Normal 12 10 3 4" xfId="3102" xr:uid="{00000000-0005-0000-0000-000093100000}"/>
    <cellStyle name="Normal 12 10 3 4 2" xfId="3103" xr:uid="{00000000-0005-0000-0000-000094100000}"/>
    <cellStyle name="Normal 12 10 3 4 2 2" xfId="3104" xr:uid="{00000000-0005-0000-0000-000095100000}"/>
    <cellStyle name="Normal 12 10 3 4 3" xfId="3105" xr:uid="{00000000-0005-0000-0000-000096100000}"/>
    <cellStyle name="Normal 12 10 3 4 3 2" xfId="3106" xr:uid="{00000000-0005-0000-0000-000097100000}"/>
    <cellStyle name="Normal 12 10 3 4 4" xfId="3107" xr:uid="{00000000-0005-0000-0000-000098100000}"/>
    <cellStyle name="Normal 12 10 3 5" xfId="3108" xr:uid="{00000000-0005-0000-0000-000099100000}"/>
    <cellStyle name="Normal 12 10 3 5 2" xfId="3109" xr:uid="{00000000-0005-0000-0000-00009A100000}"/>
    <cellStyle name="Normal 12 10 3 6" xfId="3110" xr:uid="{00000000-0005-0000-0000-00009B100000}"/>
    <cellStyle name="Normal 12 10 3 6 2" xfId="3111" xr:uid="{00000000-0005-0000-0000-00009C100000}"/>
    <cellStyle name="Normal 12 10 3 7" xfId="3112" xr:uid="{00000000-0005-0000-0000-00009D100000}"/>
    <cellStyle name="Normal 12 10 3 7 2" xfId="3113" xr:uid="{00000000-0005-0000-0000-00009E100000}"/>
    <cellStyle name="Normal 12 10 3 8" xfId="3114" xr:uid="{00000000-0005-0000-0000-00009F100000}"/>
    <cellStyle name="Normal 12 10 3 9" xfId="3115" xr:uid="{00000000-0005-0000-0000-0000A0100000}"/>
    <cellStyle name="Normal 12 10 3_NOI Ok" xfId="3116" xr:uid="{00000000-0005-0000-0000-0000A1100000}"/>
    <cellStyle name="Normal 12 10 4" xfId="3117" xr:uid="{00000000-0005-0000-0000-0000A2100000}"/>
    <cellStyle name="Normal 12 10 4 2" xfId="3118" xr:uid="{00000000-0005-0000-0000-0000A3100000}"/>
    <cellStyle name="Normal 12 10 4 2 2" xfId="3119" xr:uid="{00000000-0005-0000-0000-0000A4100000}"/>
    <cellStyle name="Normal 12 10 4 2 2 2" xfId="3120" xr:uid="{00000000-0005-0000-0000-0000A5100000}"/>
    <cellStyle name="Normal 12 10 4 2 3" xfId="3121" xr:uid="{00000000-0005-0000-0000-0000A6100000}"/>
    <cellStyle name="Normal 12 10 4 2 3 2" xfId="3122" xr:uid="{00000000-0005-0000-0000-0000A7100000}"/>
    <cellStyle name="Normal 12 10 4 2 4" xfId="3123" xr:uid="{00000000-0005-0000-0000-0000A8100000}"/>
    <cellStyle name="Normal 12 10 4 2 5" xfId="3124" xr:uid="{00000000-0005-0000-0000-0000A9100000}"/>
    <cellStyle name="Normal 12 10 4 2 6" xfId="3125" xr:uid="{00000000-0005-0000-0000-0000AA100000}"/>
    <cellStyle name="Normal 12 10 4 3" xfId="3126" xr:uid="{00000000-0005-0000-0000-0000AB100000}"/>
    <cellStyle name="Normal 12 10 4 3 2" xfId="3127" xr:uid="{00000000-0005-0000-0000-0000AC100000}"/>
    <cellStyle name="Normal 12 10 4 3 2 2" xfId="3128" xr:uid="{00000000-0005-0000-0000-0000AD100000}"/>
    <cellStyle name="Normal 12 10 4 3 3" xfId="3129" xr:uid="{00000000-0005-0000-0000-0000AE100000}"/>
    <cellStyle name="Normal 12 10 4 3 3 2" xfId="3130" xr:uid="{00000000-0005-0000-0000-0000AF100000}"/>
    <cellStyle name="Normal 12 10 4 3 4" xfId="3131" xr:uid="{00000000-0005-0000-0000-0000B0100000}"/>
    <cellStyle name="Normal 12 10 4 4" xfId="3132" xr:uid="{00000000-0005-0000-0000-0000B1100000}"/>
    <cellStyle name="Normal 12 10 4 4 2" xfId="3133" xr:uid="{00000000-0005-0000-0000-0000B2100000}"/>
    <cellStyle name="Normal 12 10 4 4 2 2" xfId="3134" xr:uid="{00000000-0005-0000-0000-0000B3100000}"/>
    <cellStyle name="Normal 12 10 4 4 3" xfId="3135" xr:uid="{00000000-0005-0000-0000-0000B4100000}"/>
    <cellStyle name="Normal 12 10 4 4 3 2" xfId="3136" xr:uid="{00000000-0005-0000-0000-0000B5100000}"/>
    <cellStyle name="Normal 12 10 4 4 4" xfId="3137" xr:uid="{00000000-0005-0000-0000-0000B6100000}"/>
    <cellStyle name="Normal 12 10 4 5" xfId="3138" xr:uid="{00000000-0005-0000-0000-0000B7100000}"/>
    <cellStyle name="Normal 12 10 4 5 2" xfId="3139" xr:uid="{00000000-0005-0000-0000-0000B8100000}"/>
    <cellStyle name="Normal 12 10 4 6" xfId="3140" xr:uid="{00000000-0005-0000-0000-0000B9100000}"/>
    <cellStyle name="Normal 12 10 4 6 2" xfId="3141" xr:uid="{00000000-0005-0000-0000-0000BA100000}"/>
    <cellStyle name="Normal 12 10 4 7" xfId="3142" xr:uid="{00000000-0005-0000-0000-0000BB100000}"/>
    <cellStyle name="Normal 12 10 4 7 2" xfId="3143" xr:uid="{00000000-0005-0000-0000-0000BC100000}"/>
    <cellStyle name="Normal 12 10 4 8" xfId="3144" xr:uid="{00000000-0005-0000-0000-0000BD100000}"/>
    <cellStyle name="Normal 12 10 4 9" xfId="3145" xr:uid="{00000000-0005-0000-0000-0000BE100000}"/>
    <cellStyle name="Normal 12 10 4_NOI Ok" xfId="3146" xr:uid="{00000000-0005-0000-0000-0000BF100000}"/>
    <cellStyle name="Normal 12 10 5" xfId="3147" xr:uid="{00000000-0005-0000-0000-0000C0100000}"/>
    <cellStyle name="Normal 12 10 5 2" xfId="3148" xr:uid="{00000000-0005-0000-0000-0000C1100000}"/>
    <cellStyle name="Normal 12 10 5 2 2" xfId="3149" xr:uid="{00000000-0005-0000-0000-0000C2100000}"/>
    <cellStyle name="Normal 12 10 5 3" xfId="3150" xr:uid="{00000000-0005-0000-0000-0000C3100000}"/>
    <cellStyle name="Normal 12 10 5 3 2" xfId="3151" xr:uid="{00000000-0005-0000-0000-0000C4100000}"/>
    <cellStyle name="Normal 12 10 5 4" xfId="3152" xr:uid="{00000000-0005-0000-0000-0000C5100000}"/>
    <cellStyle name="Normal 12 10 5 5" xfId="3153" xr:uid="{00000000-0005-0000-0000-0000C6100000}"/>
    <cellStyle name="Normal 12 10 5 6" xfId="3154" xr:uid="{00000000-0005-0000-0000-0000C7100000}"/>
    <cellStyle name="Normal 12 10 6" xfId="3155" xr:uid="{00000000-0005-0000-0000-0000C8100000}"/>
    <cellStyle name="Normal 12 10 6 2" xfId="3156" xr:uid="{00000000-0005-0000-0000-0000C9100000}"/>
    <cellStyle name="Normal 12 10 6 2 2" xfId="3157" xr:uid="{00000000-0005-0000-0000-0000CA100000}"/>
    <cellStyle name="Normal 12 10 6 3" xfId="3158" xr:uid="{00000000-0005-0000-0000-0000CB100000}"/>
    <cellStyle name="Normal 12 10 6 3 2" xfId="3159" xr:uid="{00000000-0005-0000-0000-0000CC100000}"/>
    <cellStyle name="Normal 12 10 6 4" xfId="3160" xr:uid="{00000000-0005-0000-0000-0000CD100000}"/>
    <cellStyle name="Normal 12 10 7" xfId="3161" xr:uid="{00000000-0005-0000-0000-0000CE100000}"/>
    <cellStyle name="Normal 12 10 7 2" xfId="3162" xr:uid="{00000000-0005-0000-0000-0000CF100000}"/>
    <cellStyle name="Normal 12 10 7 2 2" xfId="3163" xr:uid="{00000000-0005-0000-0000-0000D0100000}"/>
    <cellStyle name="Normal 12 10 7 3" xfId="3164" xr:uid="{00000000-0005-0000-0000-0000D1100000}"/>
    <cellStyle name="Normal 12 10 7 3 2" xfId="3165" xr:uid="{00000000-0005-0000-0000-0000D2100000}"/>
    <cellStyle name="Normal 12 10 7 4" xfId="3166" xr:uid="{00000000-0005-0000-0000-0000D3100000}"/>
    <cellStyle name="Normal 12 10 8" xfId="3167" xr:uid="{00000000-0005-0000-0000-0000D4100000}"/>
    <cellStyle name="Normal 12 10 8 2" xfId="3168" xr:uid="{00000000-0005-0000-0000-0000D5100000}"/>
    <cellStyle name="Normal 12 10 9" xfId="3169" xr:uid="{00000000-0005-0000-0000-0000D6100000}"/>
    <cellStyle name="Normal 12 10 9 2" xfId="3170" xr:uid="{00000000-0005-0000-0000-0000D7100000}"/>
    <cellStyle name="Normal 12 10_NOI Ok" xfId="3171" xr:uid="{00000000-0005-0000-0000-0000D8100000}"/>
    <cellStyle name="Normal 12 11" xfId="3172" xr:uid="{00000000-0005-0000-0000-0000D9100000}"/>
    <cellStyle name="Normal 12 11 2" xfId="3173" xr:uid="{00000000-0005-0000-0000-0000DA100000}"/>
    <cellStyle name="Normal 12 11 2 2" xfId="3174" xr:uid="{00000000-0005-0000-0000-0000DB100000}"/>
    <cellStyle name="Normal 12 11 2 2 2" xfId="3175" xr:uid="{00000000-0005-0000-0000-0000DC100000}"/>
    <cellStyle name="Normal 12 11 2 3" xfId="3176" xr:uid="{00000000-0005-0000-0000-0000DD100000}"/>
    <cellStyle name="Normal 12 11 2 3 2" xfId="3177" xr:uid="{00000000-0005-0000-0000-0000DE100000}"/>
    <cellStyle name="Normal 12 11 2 4" xfId="3178" xr:uid="{00000000-0005-0000-0000-0000DF100000}"/>
    <cellStyle name="Normal 12 11 2 5" xfId="3179" xr:uid="{00000000-0005-0000-0000-0000E0100000}"/>
    <cellStyle name="Normal 12 11 2 6" xfId="3180" xr:uid="{00000000-0005-0000-0000-0000E1100000}"/>
    <cellStyle name="Normal 12 11 3" xfId="3181" xr:uid="{00000000-0005-0000-0000-0000E2100000}"/>
    <cellStyle name="Normal 12 11 3 2" xfId="3182" xr:uid="{00000000-0005-0000-0000-0000E3100000}"/>
    <cellStyle name="Normal 12 11 3 2 2" xfId="3183" xr:uid="{00000000-0005-0000-0000-0000E4100000}"/>
    <cellStyle name="Normal 12 11 3 3" xfId="3184" xr:uid="{00000000-0005-0000-0000-0000E5100000}"/>
    <cellStyle name="Normal 12 11 3 3 2" xfId="3185" xr:uid="{00000000-0005-0000-0000-0000E6100000}"/>
    <cellStyle name="Normal 12 11 3 4" xfId="3186" xr:uid="{00000000-0005-0000-0000-0000E7100000}"/>
    <cellStyle name="Normal 12 11 4" xfId="3187" xr:uid="{00000000-0005-0000-0000-0000E8100000}"/>
    <cellStyle name="Normal 12 11 4 2" xfId="3188" xr:uid="{00000000-0005-0000-0000-0000E9100000}"/>
    <cellStyle name="Normal 12 11 4 2 2" xfId="3189" xr:uid="{00000000-0005-0000-0000-0000EA100000}"/>
    <cellStyle name="Normal 12 11 4 3" xfId="3190" xr:uid="{00000000-0005-0000-0000-0000EB100000}"/>
    <cellStyle name="Normal 12 11 4 3 2" xfId="3191" xr:uid="{00000000-0005-0000-0000-0000EC100000}"/>
    <cellStyle name="Normal 12 11 4 4" xfId="3192" xr:uid="{00000000-0005-0000-0000-0000ED100000}"/>
    <cellStyle name="Normal 12 11 5" xfId="3193" xr:uid="{00000000-0005-0000-0000-0000EE100000}"/>
    <cellStyle name="Normal 12 11 5 2" xfId="3194" xr:uid="{00000000-0005-0000-0000-0000EF100000}"/>
    <cellStyle name="Normal 12 11 6" xfId="3195" xr:uid="{00000000-0005-0000-0000-0000F0100000}"/>
    <cellStyle name="Normal 12 11 6 2" xfId="3196" xr:uid="{00000000-0005-0000-0000-0000F1100000}"/>
    <cellStyle name="Normal 12 11 7" xfId="3197" xr:uid="{00000000-0005-0000-0000-0000F2100000}"/>
    <cellStyle name="Normal 12 11 7 2" xfId="3198" xr:uid="{00000000-0005-0000-0000-0000F3100000}"/>
    <cellStyle name="Normal 12 11 8" xfId="3199" xr:uid="{00000000-0005-0000-0000-0000F4100000}"/>
    <cellStyle name="Normal 12 11 9" xfId="3200" xr:uid="{00000000-0005-0000-0000-0000F5100000}"/>
    <cellStyle name="Normal 12 11_NOI Ok" xfId="3201" xr:uid="{00000000-0005-0000-0000-0000F6100000}"/>
    <cellStyle name="Normal 12 12" xfId="3202" xr:uid="{00000000-0005-0000-0000-0000F7100000}"/>
    <cellStyle name="Normal 12 12 2" xfId="3203" xr:uid="{00000000-0005-0000-0000-0000F8100000}"/>
    <cellStyle name="Normal 12 12 2 2" xfId="3204" xr:uid="{00000000-0005-0000-0000-0000F9100000}"/>
    <cellStyle name="Normal 12 12 2 2 2" xfId="3205" xr:uid="{00000000-0005-0000-0000-0000FA100000}"/>
    <cellStyle name="Normal 12 12 2 3" xfId="3206" xr:uid="{00000000-0005-0000-0000-0000FB100000}"/>
    <cellStyle name="Normal 12 12 2 3 2" xfId="3207" xr:uid="{00000000-0005-0000-0000-0000FC100000}"/>
    <cellStyle name="Normal 12 12 2 4" xfId="3208" xr:uid="{00000000-0005-0000-0000-0000FD100000}"/>
    <cellStyle name="Normal 12 12 2 5" xfId="3209" xr:uid="{00000000-0005-0000-0000-0000FE100000}"/>
    <cellStyle name="Normal 12 12 2 6" xfId="3210" xr:uid="{00000000-0005-0000-0000-0000FF100000}"/>
    <cellStyle name="Normal 12 12 3" xfId="3211" xr:uid="{00000000-0005-0000-0000-000000110000}"/>
    <cellStyle name="Normal 12 12 3 2" xfId="3212" xr:uid="{00000000-0005-0000-0000-000001110000}"/>
    <cellStyle name="Normal 12 12 3 2 2" xfId="3213" xr:uid="{00000000-0005-0000-0000-000002110000}"/>
    <cellStyle name="Normal 12 12 3 3" xfId="3214" xr:uid="{00000000-0005-0000-0000-000003110000}"/>
    <cellStyle name="Normal 12 12 3 3 2" xfId="3215" xr:uid="{00000000-0005-0000-0000-000004110000}"/>
    <cellStyle name="Normal 12 12 3 4" xfId="3216" xr:uid="{00000000-0005-0000-0000-000005110000}"/>
    <cellStyle name="Normal 12 12 4" xfId="3217" xr:uid="{00000000-0005-0000-0000-000006110000}"/>
    <cellStyle name="Normal 12 12 4 2" xfId="3218" xr:uid="{00000000-0005-0000-0000-000007110000}"/>
    <cellStyle name="Normal 12 12 4 2 2" xfId="3219" xr:uid="{00000000-0005-0000-0000-000008110000}"/>
    <cellStyle name="Normal 12 12 4 3" xfId="3220" xr:uid="{00000000-0005-0000-0000-000009110000}"/>
    <cellStyle name="Normal 12 12 4 3 2" xfId="3221" xr:uid="{00000000-0005-0000-0000-00000A110000}"/>
    <cellStyle name="Normal 12 12 4 4" xfId="3222" xr:uid="{00000000-0005-0000-0000-00000B110000}"/>
    <cellStyle name="Normal 12 12 5" xfId="3223" xr:uid="{00000000-0005-0000-0000-00000C110000}"/>
    <cellStyle name="Normal 12 12 5 2" xfId="3224" xr:uid="{00000000-0005-0000-0000-00000D110000}"/>
    <cellStyle name="Normal 12 12 6" xfId="3225" xr:uid="{00000000-0005-0000-0000-00000E110000}"/>
    <cellStyle name="Normal 12 12 6 2" xfId="3226" xr:uid="{00000000-0005-0000-0000-00000F110000}"/>
    <cellStyle name="Normal 12 12 7" xfId="3227" xr:uid="{00000000-0005-0000-0000-000010110000}"/>
    <cellStyle name="Normal 12 12 7 2" xfId="3228" xr:uid="{00000000-0005-0000-0000-000011110000}"/>
    <cellStyle name="Normal 12 12 8" xfId="3229" xr:uid="{00000000-0005-0000-0000-000012110000}"/>
    <cellStyle name="Normal 12 12 9" xfId="3230" xr:uid="{00000000-0005-0000-0000-000013110000}"/>
    <cellStyle name="Normal 12 12_NOI Ok" xfId="3231" xr:uid="{00000000-0005-0000-0000-000014110000}"/>
    <cellStyle name="Normal 12 13" xfId="3232" xr:uid="{00000000-0005-0000-0000-000015110000}"/>
    <cellStyle name="Normal 12 13 2" xfId="3233" xr:uid="{00000000-0005-0000-0000-000016110000}"/>
    <cellStyle name="Normal 12 13 2 2" xfId="3234" xr:uid="{00000000-0005-0000-0000-000017110000}"/>
    <cellStyle name="Normal 12 13 2 2 2" xfId="3235" xr:uid="{00000000-0005-0000-0000-000018110000}"/>
    <cellStyle name="Normal 12 13 2 3" xfId="3236" xr:uid="{00000000-0005-0000-0000-000019110000}"/>
    <cellStyle name="Normal 12 13 2 3 2" xfId="3237" xr:uid="{00000000-0005-0000-0000-00001A110000}"/>
    <cellStyle name="Normal 12 13 2 4" xfId="3238" xr:uid="{00000000-0005-0000-0000-00001B110000}"/>
    <cellStyle name="Normal 12 13 2 5" xfId="3239" xr:uid="{00000000-0005-0000-0000-00001C110000}"/>
    <cellStyle name="Normal 12 13 2 6" xfId="3240" xr:uid="{00000000-0005-0000-0000-00001D110000}"/>
    <cellStyle name="Normal 12 13 3" xfId="3241" xr:uid="{00000000-0005-0000-0000-00001E110000}"/>
    <cellStyle name="Normal 12 13 3 2" xfId="3242" xr:uid="{00000000-0005-0000-0000-00001F110000}"/>
    <cellStyle name="Normal 12 13 3 2 2" xfId="3243" xr:uid="{00000000-0005-0000-0000-000020110000}"/>
    <cellStyle name="Normal 12 13 3 3" xfId="3244" xr:uid="{00000000-0005-0000-0000-000021110000}"/>
    <cellStyle name="Normal 12 13 3 3 2" xfId="3245" xr:uid="{00000000-0005-0000-0000-000022110000}"/>
    <cellStyle name="Normal 12 13 3 4" xfId="3246" xr:uid="{00000000-0005-0000-0000-000023110000}"/>
    <cellStyle name="Normal 12 13 4" xfId="3247" xr:uid="{00000000-0005-0000-0000-000024110000}"/>
    <cellStyle name="Normal 12 13 4 2" xfId="3248" xr:uid="{00000000-0005-0000-0000-000025110000}"/>
    <cellStyle name="Normal 12 13 4 2 2" xfId="3249" xr:uid="{00000000-0005-0000-0000-000026110000}"/>
    <cellStyle name="Normal 12 13 4 3" xfId="3250" xr:uid="{00000000-0005-0000-0000-000027110000}"/>
    <cellStyle name="Normal 12 13 4 3 2" xfId="3251" xr:uid="{00000000-0005-0000-0000-000028110000}"/>
    <cellStyle name="Normal 12 13 4 4" xfId="3252" xr:uid="{00000000-0005-0000-0000-000029110000}"/>
    <cellStyle name="Normal 12 13 5" xfId="3253" xr:uid="{00000000-0005-0000-0000-00002A110000}"/>
    <cellStyle name="Normal 12 13 5 2" xfId="3254" xr:uid="{00000000-0005-0000-0000-00002B110000}"/>
    <cellStyle name="Normal 12 13 6" xfId="3255" xr:uid="{00000000-0005-0000-0000-00002C110000}"/>
    <cellStyle name="Normal 12 13 6 2" xfId="3256" xr:uid="{00000000-0005-0000-0000-00002D110000}"/>
    <cellStyle name="Normal 12 13 7" xfId="3257" xr:uid="{00000000-0005-0000-0000-00002E110000}"/>
    <cellStyle name="Normal 12 13 7 2" xfId="3258" xr:uid="{00000000-0005-0000-0000-00002F110000}"/>
    <cellStyle name="Normal 12 13 8" xfId="3259" xr:uid="{00000000-0005-0000-0000-000030110000}"/>
    <cellStyle name="Normal 12 13 9" xfId="3260" xr:uid="{00000000-0005-0000-0000-000031110000}"/>
    <cellStyle name="Normal 12 13_NOI Ok" xfId="3261" xr:uid="{00000000-0005-0000-0000-000032110000}"/>
    <cellStyle name="Normal 12 14" xfId="3262" xr:uid="{00000000-0005-0000-0000-000033110000}"/>
    <cellStyle name="Normal 12 14 2" xfId="3263" xr:uid="{00000000-0005-0000-0000-000034110000}"/>
    <cellStyle name="Normal 12 14 2 2" xfId="3264" xr:uid="{00000000-0005-0000-0000-000035110000}"/>
    <cellStyle name="Normal 12 14 3" xfId="3265" xr:uid="{00000000-0005-0000-0000-000036110000}"/>
    <cellStyle name="Normal 12 14 3 2" xfId="3266" xr:uid="{00000000-0005-0000-0000-000037110000}"/>
    <cellStyle name="Normal 12 14 4" xfId="3267" xr:uid="{00000000-0005-0000-0000-000038110000}"/>
    <cellStyle name="Normal 12 14 5" xfId="3268" xr:uid="{00000000-0005-0000-0000-000039110000}"/>
    <cellStyle name="Normal 12 14 6" xfId="3269" xr:uid="{00000000-0005-0000-0000-00003A110000}"/>
    <cellStyle name="Normal 12 15" xfId="3270" xr:uid="{00000000-0005-0000-0000-00003B110000}"/>
    <cellStyle name="Normal 12 15 2" xfId="3271" xr:uid="{00000000-0005-0000-0000-00003C110000}"/>
    <cellStyle name="Normal 12 15 2 2" xfId="3272" xr:uid="{00000000-0005-0000-0000-00003D110000}"/>
    <cellStyle name="Normal 12 15 3" xfId="3273" xr:uid="{00000000-0005-0000-0000-00003E110000}"/>
    <cellStyle name="Normal 12 15 3 2" xfId="3274" xr:uid="{00000000-0005-0000-0000-00003F110000}"/>
    <cellStyle name="Normal 12 15 4" xfId="3275" xr:uid="{00000000-0005-0000-0000-000040110000}"/>
    <cellStyle name="Normal 12 16" xfId="3276" xr:uid="{00000000-0005-0000-0000-000041110000}"/>
    <cellStyle name="Normal 12 16 2" xfId="3277" xr:uid="{00000000-0005-0000-0000-000042110000}"/>
    <cellStyle name="Normal 12 16 2 2" xfId="3278" xr:uid="{00000000-0005-0000-0000-000043110000}"/>
    <cellStyle name="Normal 12 16 3" xfId="3279" xr:uid="{00000000-0005-0000-0000-000044110000}"/>
    <cellStyle name="Normal 12 16 3 2" xfId="3280" xr:uid="{00000000-0005-0000-0000-000045110000}"/>
    <cellStyle name="Normal 12 16 4" xfId="3281" xr:uid="{00000000-0005-0000-0000-000046110000}"/>
    <cellStyle name="Normal 12 17" xfId="3282" xr:uid="{00000000-0005-0000-0000-000047110000}"/>
    <cellStyle name="Normal 12 17 2" xfId="3283" xr:uid="{00000000-0005-0000-0000-000048110000}"/>
    <cellStyle name="Normal 12 18" xfId="3284" xr:uid="{00000000-0005-0000-0000-000049110000}"/>
    <cellStyle name="Normal 12 18 2" xfId="3285" xr:uid="{00000000-0005-0000-0000-00004A110000}"/>
    <cellStyle name="Normal 12 19" xfId="3286" xr:uid="{00000000-0005-0000-0000-00004B110000}"/>
    <cellStyle name="Normal 12 19 2" xfId="3287" xr:uid="{00000000-0005-0000-0000-00004C110000}"/>
    <cellStyle name="Normal 12 2" xfId="187" xr:uid="{00000000-0005-0000-0000-00004D110000}"/>
    <cellStyle name="Normal 12 2 10" xfId="3289" xr:uid="{00000000-0005-0000-0000-00004E110000}"/>
    <cellStyle name="Normal 12 2 10 2" xfId="3290" xr:uid="{00000000-0005-0000-0000-00004F110000}"/>
    <cellStyle name="Normal 12 2 11" xfId="3291" xr:uid="{00000000-0005-0000-0000-000050110000}"/>
    <cellStyle name="Normal 12 2 12" xfId="3292" xr:uid="{00000000-0005-0000-0000-000051110000}"/>
    <cellStyle name="Normal 12 2 13" xfId="3288" xr:uid="{00000000-0005-0000-0000-000052110000}"/>
    <cellStyle name="Normal 12 2 14" xfId="17233" xr:uid="{00000000-0005-0000-0000-000053110000}"/>
    <cellStyle name="Normal 12 2 2" xfId="3293" xr:uid="{00000000-0005-0000-0000-000054110000}"/>
    <cellStyle name="Normal 12 2 2 2" xfId="3294" xr:uid="{00000000-0005-0000-0000-000055110000}"/>
    <cellStyle name="Normal 12 2 2 2 2" xfId="3295" xr:uid="{00000000-0005-0000-0000-000056110000}"/>
    <cellStyle name="Normal 12 2 2 2 2 2" xfId="3296" xr:uid="{00000000-0005-0000-0000-000057110000}"/>
    <cellStyle name="Normal 12 2 2 2 3" xfId="3297" xr:uid="{00000000-0005-0000-0000-000058110000}"/>
    <cellStyle name="Normal 12 2 2 2 3 2" xfId="3298" xr:uid="{00000000-0005-0000-0000-000059110000}"/>
    <cellStyle name="Normal 12 2 2 2 4" xfId="3299" xr:uid="{00000000-0005-0000-0000-00005A110000}"/>
    <cellStyle name="Normal 12 2 2 2 5" xfId="3300" xr:uid="{00000000-0005-0000-0000-00005B110000}"/>
    <cellStyle name="Normal 12 2 2 2 6" xfId="3301" xr:uid="{00000000-0005-0000-0000-00005C110000}"/>
    <cellStyle name="Normal 12 2 2 3" xfId="3302" xr:uid="{00000000-0005-0000-0000-00005D110000}"/>
    <cellStyle name="Normal 12 2 2 3 2" xfId="3303" xr:uid="{00000000-0005-0000-0000-00005E110000}"/>
    <cellStyle name="Normal 12 2 2 3 2 2" xfId="3304" xr:uid="{00000000-0005-0000-0000-00005F110000}"/>
    <cellStyle name="Normal 12 2 2 3 3" xfId="3305" xr:uid="{00000000-0005-0000-0000-000060110000}"/>
    <cellStyle name="Normal 12 2 2 3 3 2" xfId="3306" xr:uid="{00000000-0005-0000-0000-000061110000}"/>
    <cellStyle name="Normal 12 2 2 3 4" xfId="3307" xr:uid="{00000000-0005-0000-0000-000062110000}"/>
    <cellStyle name="Normal 12 2 2 4" xfId="3308" xr:uid="{00000000-0005-0000-0000-000063110000}"/>
    <cellStyle name="Normal 12 2 2 4 2" xfId="3309" xr:uid="{00000000-0005-0000-0000-000064110000}"/>
    <cellStyle name="Normal 12 2 2 4 2 2" xfId="3310" xr:uid="{00000000-0005-0000-0000-000065110000}"/>
    <cellStyle name="Normal 12 2 2 4 3" xfId="3311" xr:uid="{00000000-0005-0000-0000-000066110000}"/>
    <cellStyle name="Normal 12 2 2 4 3 2" xfId="3312" xr:uid="{00000000-0005-0000-0000-000067110000}"/>
    <cellStyle name="Normal 12 2 2 4 4" xfId="3313" xr:uid="{00000000-0005-0000-0000-000068110000}"/>
    <cellStyle name="Normal 12 2 2 5" xfId="3314" xr:uid="{00000000-0005-0000-0000-000069110000}"/>
    <cellStyle name="Normal 12 2 2 5 2" xfId="3315" xr:uid="{00000000-0005-0000-0000-00006A110000}"/>
    <cellStyle name="Normal 12 2 2 6" xfId="3316" xr:uid="{00000000-0005-0000-0000-00006B110000}"/>
    <cellStyle name="Normal 12 2 2 6 2" xfId="3317" xr:uid="{00000000-0005-0000-0000-00006C110000}"/>
    <cellStyle name="Normal 12 2 2 7" xfId="3318" xr:uid="{00000000-0005-0000-0000-00006D110000}"/>
    <cellStyle name="Normal 12 2 2 7 2" xfId="3319" xr:uid="{00000000-0005-0000-0000-00006E110000}"/>
    <cellStyle name="Normal 12 2 2 8" xfId="3320" xr:uid="{00000000-0005-0000-0000-00006F110000}"/>
    <cellStyle name="Normal 12 2 2 9" xfId="3321" xr:uid="{00000000-0005-0000-0000-000070110000}"/>
    <cellStyle name="Normal 12 2 2_NOI Ok" xfId="3322" xr:uid="{00000000-0005-0000-0000-000071110000}"/>
    <cellStyle name="Normal 12 2 3" xfId="3323" xr:uid="{00000000-0005-0000-0000-000072110000}"/>
    <cellStyle name="Normal 12 2 3 2" xfId="3324" xr:uid="{00000000-0005-0000-0000-000073110000}"/>
    <cellStyle name="Normal 12 2 3 2 2" xfId="3325" xr:uid="{00000000-0005-0000-0000-000074110000}"/>
    <cellStyle name="Normal 12 2 3 2 2 2" xfId="3326" xr:uid="{00000000-0005-0000-0000-000075110000}"/>
    <cellStyle name="Normal 12 2 3 2 3" xfId="3327" xr:uid="{00000000-0005-0000-0000-000076110000}"/>
    <cellStyle name="Normal 12 2 3 2 3 2" xfId="3328" xr:uid="{00000000-0005-0000-0000-000077110000}"/>
    <cellStyle name="Normal 12 2 3 2 4" xfId="3329" xr:uid="{00000000-0005-0000-0000-000078110000}"/>
    <cellStyle name="Normal 12 2 3 2 5" xfId="3330" xr:uid="{00000000-0005-0000-0000-000079110000}"/>
    <cellStyle name="Normal 12 2 3 2 6" xfId="3331" xr:uid="{00000000-0005-0000-0000-00007A110000}"/>
    <cellStyle name="Normal 12 2 3 3" xfId="3332" xr:uid="{00000000-0005-0000-0000-00007B110000}"/>
    <cellStyle name="Normal 12 2 3 3 2" xfId="3333" xr:uid="{00000000-0005-0000-0000-00007C110000}"/>
    <cellStyle name="Normal 12 2 3 3 2 2" xfId="3334" xr:uid="{00000000-0005-0000-0000-00007D110000}"/>
    <cellStyle name="Normal 12 2 3 3 3" xfId="3335" xr:uid="{00000000-0005-0000-0000-00007E110000}"/>
    <cellStyle name="Normal 12 2 3 3 3 2" xfId="3336" xr:uid="{00000000-0005-0000-0000-00007F110000}"/>
    <cellStyle name="Normal 12 2 3 3 4" xfId="3337" xr:uid="{00000000-0005-0000-0000-000080110000}"/>
    <cellStyle name="Normal 12 2 3 4" xfId="3338" xr:uid="{00000000-0005-0000-0000-000081110000}"/>
    <cellStyle name="Normal 12 2 3 4 2" xfId="3339" xr:uid="{00000000-0005-0000-0000-000082110000}"/>
    <cellStyle name="Normal 12 2 3 4 2 2" xfId="3340" xr:uid="{00000000-0005-0000-0000-000083110000}"/>
    <cellStyle name="Normal 12 2 3 4 3" xfId="3341" xr:uid="{00000000-0005-0000-0000-000084110000}"/>
    <cellStyle name="Normal 12 2 3 4 3 2" xfId="3342" xr:uid="{00000000-0005-0000-0000-000085110000}"/>
    <cellStyle name="Normal 12 2 3 4 4" xfId="3343" xr:uid="{00000000-0005-0000-0000-000086110000}"/>
    <cellStyle name="Normal 12 2 3 5" xfId="3344" xr:uid="{00000000-0005-0000-0000-000087110000}"/>
    <cellStyle name="Normal 12 2 3 5 2" xfId="3345" xr:uid="{00000000-0005-0000-0000-000088110000}"/>
    <cellStyle name="Normal 12 2 3 6" xfId="3346" xr:uid="{00000000-0005-0000-0000-000089110000}"/>
    <cellStyle name="Normal 12 2 3 6 2" xfId="3347" xr:uid="{00000000-0005-0000-0000-00008A110000}"/>
    <cellStyle name="Normal 12 2 3 7" xfId="3348" xr:uid="{00000000-0005-0000-0000-00008B110000}"/>
    <cellStyle name="Normal 12 2 3 7 2" xfId="3349" xr:uid="{00000000-0005-0000-0000-00008C110000}"/>
    <cellStyle name="Normal 12 2 3 8" xfId="3350" xr:uid="{00000000-0005-0000-0000-00008D110000}"/>
    <cellStyle name="Normal 12 2 3 9" xfId="3351" xr:uid="{00000000-0005-0000-0000-00008E110000}"/>
    <cellStyle name="Normal 12 2 3_NOI Ok" xfId="3352" xr:uid="{00000000-0005-0000-0000-00008F110000}"/>
    <cellStyle name="Normal 12 2 4" xfId="3353" xr:uid="{00000000-0005-0000-0000-000090110000}"/>
    <cellStyle name="Normal 12 2 4 2" xfId="3354" xr:uid="{00000000-0005-0000-0000-000091110000}"/>
    <cellStyle name="Normal 12 2 4 2 2" xfId="3355" xr:uid="{00000000-0005-0000-0000-000092110000}"/>
    <cellStyle name="Normal 12 2 4 2 2 2" xfId="3356" xr:uid="{00000000-0005-0000-0000-000093110000}"/>
    <cellStyle name="Normal 12 2 4 2 3" xfId="3357" xr:uid="{00000000-0005-0000-0000-000094110000}"/>
    <cellStyle name="Normal 12 2 4 2 3 2" xfId="3358" xr:uid="{00000000-0005-0000-0000-000095110000}"/>
    <cellStyle name="Normal 12 2 4 2 4" xfId="3359" xr:uid="{00000000-0005-0000-0000-000096110000}"/>
    <cellStyle name="Normal 12 2 4 2 5" xfId="3360" xr:uid="{00000000-0005-0000-0000-000097110000}"/>
    <cellStyle name="Normal 12 2 4 2 6" xfId="3361" xr:uid="{00000000-0005-0000-0000-000098110000}"/>
    <cellStyle name="Normal 12 2 4 3" xfId="3362" xr:uid="{00000000-0005-0000-0000-000099110000}"/>
    <cellStyle name="Normal 12 2 4 3 2" xfId="3363" xr:uid="{00000000-0005-0000-0000-00009A110000}"/>
    <cellStyle name="Normal 12 2 4 3 2 2" xfId="3364" xr:uid="{00000000-0005-0000-0000-00009B110000}"/>
    <cellStyle name="Normal 12 2 4 3 3" xfId="3365" xr:uid="{00000000-0005-0000-0000-00009C110000}"/>
    <cellStyle name="Normal 12 2 4 3 3 2" xfId="3366" xr:uid="{00000000-0005-0000-0000-00009D110000}"/>
    <cellStyle name="Normal 12 2 4 3 4" xfId="3367" xr:uid="{00000000-0005-0000-0000-00009E110000}"/>
    <cellStyle name="Normal 12 2 4 4" xfId="3368" xr:uid="{00000000-0005-0000-0000-00009F110000}"/>
    <cellStyle name="Normal 12 2 4 4 2" xfId="3369" xr:uid="{00000000-0005-0000-0000-0000A0110000}"/>
    <cellStyle name="Normal 12 2 4 4 2 2" xfId="3370" xr:uid="{00000000-0005-0000-0000-0000A1110000}"/>
    <cellStyle name="Normal 12 2 4 4 3" xfId="3371" xr:uid="{00000000-0005-0000-0000-0000A2110000}"/>
    <cellStyle name="Normal 12 2 4 4 3 2" xfId="3372" xr:uid="{00000000-0005-0000-0000-0000A3110000}"/>
    <cellStyle name="Normal 12 2 4 4 4" xfId="3373" xr:uid="{00000000-0005-0000-0000-0000A4110000}"/>
    <cellStyle name="Normal 12 2 4 5" xfId="3374" xr:uid="{00000000-0005-0000-0000-0000A5110000}"/>
    <cellStyle name="Normal 12 2 4 5 2" xfId="3375" xr:uid="{00000000-0005-0000-0000-0000A6110000}"/>
    <cellStyle name="Normal 12 2 4 6" xfId="3376" xr:uid="{00000000-0005-0000-0000-0000A7110000}"/>
    <cellStyle name="Normal 12 2 4 6 2" xfId="3377" xr:uid="{00000000-0005-0000-0000-0000A8110000}"/>
    <cellStyle name="Normal 12 2 4 7" xfId="3378" xr:uid="{00000000-0005-0000-0000-0000A9110000}"/>
    <cellStyle name="Normal 12 2 4 7 2" xfId="3379" xr:uid="{00000000-0005-0000-0000-0000AA110000}"/>
    <cellStyle name="Normal 12 2 4 8" xfId="3380" xr:uid="{00000000-0005-0000-0000-0000AB110000}"/>
    <cellStyle name="Normal 12 2 4 9" xfId="3381" xr:uid="{00000000-0005-0000-0000-0000AC110000}"/>
    <cellStyle name="Normal 12 2 4_NOI Ok" xfId="3382" xr:uid="{00000000-0005-0000-0000-0000AD110000}"/>
    <cellStyle name="Normal 12 2 5" xfId="3383" xr:uid="{00000000-0005-0000-0000-0000AE110000}"/>
    <cellStyle name="Normal 12 2 5 2" xfId="3384" xr:uid="{00000000-0005-0000-0000-0000AF110000}"/>
    <cellStyle name="Normal 12 2 5 2 2" xfId="3385" xr:uid="{00000000-0005-0000-0000-0000B0110000}"/>
    <cellStyle name="Normal 12 2 5 3" xfId="3386" xr:uid="{00000000-0005-0000-0000-0000B1110000}"/>
    <cellStyle name="Normal 12 2 5 3 2" xfId="3387" xr:uid="{00000000-0005-0000-0000-0000B2110000}"/>
    <cellStyle name="Normal 12 2 5 4" xfId="3388" xr:uid="{00000000-0005-0000-0000-0000B3110000}"/>
    <cellStyle name="Normal 12 2 5 5" xfId="3389" xr:uid="{00000000-0005-0000-0000-0000B4110000}"/>
    <cellStyle name="Normal 12 2 5 6" xfId="3390" xr:uid="{00000000-0005-0000-0000-0000B5110000}"/>
    <cellStyle name="Normal 12 2 6" xfId="3391" xr:uid="{00000000-0005-0000-0000-0000B6110000}"/>
    <cellStyle name="Normal 12 2 6 2" xfId="3392" xr:uid="{00000000-0005-0000-0000-0000B7110000}"/>
    <cellStyle name="Normal 12 2 6 2 2" xfId="3393" xr:uid="{00000000-0005-0000-0000-0000B8110000}"/>
    <cellStyle name="Normal 12 2 6 3" xfId="3394" xr:uid="{00000000-0005-0000-0000-0000B9110000}"/>
    <cellStyle name="Normal 12 2 6 3 2" xfId="3395" xr:uid="{00000000-0005-0000-0000-0000BA110000}"/>
    <cellStyle name="Normal 12 2 6 4" xfId="3396" xr:uid="{00000000-0005-0000-0000-0000BB110000}"/>
    <cellStyle name="Normal 12 2 7" xfId="3397" xr:uid="{00000000-0005-0000-0000-0000BC110000}"/>
    <cellStyle name="Normal 12 2 7 2" xfId="3398" xr:uid="{00000000-0005-0000-0000-0000BD110000}"/>
    <cellStyle name="Normal 12 2 7 2 2" xfId="3399" xr:uid="{00000000-0005-0000-0000-0000BE110000}"/>
    <cellStyle name="Normal 12 2 7 3" xfId="3400" xr:uid="{00000000-0005-0000-0000-0000BF110000}"/>
    <cellStyle name="Normal 12 2 7 3 2" xfId="3401" xr:uid="{00000000-0005-0000-0000-0000C0110000}"/>
    <cellStyle name="Normal 12 2 7 4" xfId="3402" xr:uid="{00000000-0005-0000-0000-0000C1110000}"/>
    <cellStyle name="Normal 12 2 8" xfId="3403" xr:uid="{00000000-0005-0000-0000-0000C2110000}"/>
    <cellStyle name="Normal 12 2 8 2" xfId="3404" xr:uid="{00000000-0005-0000-0000-0000C3110000}"/>
    <cellStyle name="Normal 12 2 9" xfId="3405" xr:uid="{00000000-0005-0000-0000-0000C4110000}"/>
    <cellStyle name="Normal 12 2 9 2" xfId="3406" xr:uid="{00000000-0005-0000-0000-0000C5110000}"/>
    <cellStyle name="Normal 12 2_NOI Ok" xfId="3407" xr:uid="{00000000-0005-0000-0000-0000C6110000}"/>
    <cellStyle name="Normal 12 20" xfId="3408" xr:uid="{00000000-0005-0000-0000-0000C7110000}"/>
    <cellStyle name="Normal 12 21" xfId="3409" xr:uid="{00000000-0005-0000-0000-0000C8110000}"/>
    <cellStyle name="Normal 12 22" xfId="3051" xr:uid="{00000000-0005-0000-0000-0000C9110000}"/>
    <cellStyle name="Normal 12 23" xfId="17203" xr:uid="{00000000-0005-0000-0000-0000CA110000}"/>
    <cellStyle name="Normal 12 3" xfId="3410" xr:uid="{00000000-0005-0000-0000-0000CB110000}"/>
    <cellStyle name="Normal 12 3 10" xfId="3411" xr:uid="{00000000-0005-0000-0000-0000CC110000}"/>
    <cellStyle name="Normal 12 3 10 2" xfId="3412" xr:uid="{00000000-0005-0000-0000-0000CD110000}"/>
    <cellStyle name="Normal 12 3 11" xfId="3413" xr:uid="{00000000-0005-0000-0000-0000CE110000}"/>
    <cellStyle name="Normal 12 3 12" xfId="3414" xr:uid="{00000000-0005-0000-0000-0000CF110000}"/>
    <cellStyle name="Normal 12 3 2" xfId="3415" xr:uid="{00000000-0005-0000-0000-0000D0110000}"/>
    <cellStyle name="Normal 12 3 2 2" xfId="3416" xr:uid="{00000000-0005-0000-0000-0000D1110000}"/>
    <cellStyle name="Normal 12 3 2 2 2" xfId="3417" xr:uid="{00000000-0005-0000-0000-0000D2110000}"/>
    <cellStyle name="Normal 12 3 2 2 2 2" xfId="3418" xr:uid="{00000000-0005-0000-0000-0000D3110000}"/>
    <cellStyle name="Normal 12 3 2 2 3" xfId="3419" xr:uid="{00000000-0005-0000-0000-0000D4110000}"/>
    <cellStyle name="Normal 12 3 2 2 3 2" xfId="3420" xr:uid="{00000000-0005-0000-0000-0000D5110000}"/>
    <cellStyle name="Normal 12 3 2 2 4" xfId="3421" xr:uid="{00000000-0005-0000-0000-0000D6110000}"/>
    <cellStyle name="Normal 12 3 2 2 5" xfId="3422" xr:uid="{00000000-0005-0000-0000-0000D7110000}"/>
    <cellStyle name="Normal 12 3 2 2 6" xfId="3423" xr:uid="{00000000-0005-0000-0000-0000D8110000}"/>
    <cellStyle name="Normal 12 3 2 3" xfId="3424" xr:uid="{00000000-0005-0000-0000-0000D9110000}"/>
    <cellStyle name="Normal 12 3 2 3 2" xfId="3425" xr:uid="{00000000-0005-0000-0000-0000DA110000}"/>
    <cellStyle name="Normal 12 3 2 3 2 2" xfId="3426" xr:uid="{00000000-0005-0000-0000-0000DB110000}"/>
    <cellStyle name="Normal 12 3 2 3 3" xfId="3427" xr:uid="{00000000-0005-0000-0000-0000DC110000}"/>
    <cellStyle name="Normal 12 3 2 3 3 2" xfId="3428" xr:uid="{00000000-0005-0000-0000-0000DD110000}"/>
    <cellStyle name="Normal 12 3 2 3 4" xfId="3429" xr:uid="{00000000-0005-0000-0000-0000DE110000}"/>
    <cellStyle name="Normal 12 3 2 4" xfId="3430" xr:uid="{00000000-0005-0000-0000-0000DF110000}"/>
    <cellStyle name="Normal 12 3 2 4 2" xfId="3431" xr:uid="{00000000-0005-0000-0000-0000E0110000}"/>
    <cellStyle name="Normal 12 3 2 4 2 2" xfId="3432" xr:uid="{00000000-0005-0000-0000-0000E1110000}"/>
    <cellStyle name="Normal 12 3 2 4 3" xfId="3433" xr:uid="{00000000-0005-0000-0000-0000E2110000}"/>
    <cellStyle name="Normal 12 3 2 4 3 2" xfId="3434" xr:uid="{00000000-0005-0000-0000-0000E3110000}"/>
    <cellStyle name="Normal 12 3 2 4 4" xfId="3435" xr:uid="{00000000-0005-0000-0000-0000E4110000}"/>
    <cellStyle name="Normal 12 3 2 5" xfId="3436" xr:uid="{00000000-0005-0000-0000-0000E5110000}"/>
    <cellStyle name="Normal 12 3 2 5 2" xfId="3437" xr:uid="{00000000-0005-0000-0000-0000E6110000}"/>
    <cellStyle name="Normal 12 3 2 6" xfId="3438" xr:uid="{00000000-0005-0000-0000-0000E7110000}"/>
    <cellStyle name="Normal 12 3 2 6 2" xfId="3439" xr:uid="{00000000-0005-0000-0000-0000E8110000}"/>
    <cellStyle name="Normal 12 3 2 7" xfId="3440" xr:uid="{00000000-0005-0000-0000-0000E9110000}"/>
    <cellStyle name="Normal 12 3 2 7 2" xfId="3441" xr:uid="{00000000-0005-0000-0000-0000EA110000}"/>
    <cellStyle name="Normal 12 3 2 8" xfId="3442" xr:uid="{00000000-0005-0000-0000-0000EB110000}"/>
    <cellStyle name="Normal 12 3 2 9" xfId="3443" xr:uid="{00000000-0005-0000-0000-0000EC110000}"/>
    <cellStyle name="Normal 12 3 2_NOI Ok" xfId="3444" xr:uid="{00000000-0005-0000-0000-0000ED110000}"/>
    <cellStyle name="Normal 12 3 3" xfId="3445" xr:uid="{00000000-0005-0000-0000-0000EE110000}"/>
    <cellStyle name="Normal 12 3 3 2" xfId="3446" xr:uid="{00000000-0005-0000-0000-0000EF110000}"/>
    <cellStyle name="Normal 12 3 3 2 2" xfId="3447" xr:uid="{00000000-0005-0000-0000-0000F0110000}"/>
    <cellStyle name="Normal 12 3 3 2 2 2" xfId="3448" xr:uid="{00000000-0005-0000-0000-0000F1110000}"/>
    <cellStyle name="Normal 12 3 3 2 3" xfId="3449" xr:uid="{00000000-0005-0000-0000-0000F2110000}"/>
    <cellStyle name="Normal 12 3 3 2 3 2" xfId="3450" xr:uid="{00000000-0005-0000-0000-0000F3110000}"/>
    <cellStyle name="Normal 12 3 3 2 4" xfId="3451" xr:uid="{00000000-0005-0000-0000-0000F4110000}"/>
    <cellStyle name="Normal 12 3 3 2 5" xfId="3452" xr:uid="{00000000-0005-0000-0000-0000F5110000}"/>
    <cellStyle name="Normal 12 3 3 2 6" xfId="3453" xr:uid="{00000000-0005-0000-0000-0000F6110000}"/>
    <cellStyle name="Normal 12 3 3 3" xfId="3454" xr:uid="{00000000-0005-0000-0000-0000F7110000}"/>
    <cellStyle name="Normal 12 3 3 3 2" xfId="3455" xr:uid="{00000000-0005-0000-0000-0000F8110000}"/>
    <cellStyle name="Normal 12 3 3 3 2 2" xfId="3456" xr:uid="{00000000-0005-0000-0000-0000F9110000}"/>
    <cellStyle name="Normal 12 3 3 3 3" xfId="3457" xr:uid="{00000000-0005-0000-0000-0000FA110000}"/>
    <cellStyle name="Normal 12 3 3 3 3 2" xfId="3458" xr:uid="{00000000-0005-0000-0000-0000FB110000}"/>
    <cellStyle name="Normal 12 3 3 3 4" xfId="3459" xr:uid="{00000000-0005-0000-0000-0000FC110000}"/>
    <cellStyle name="Normal 12 3 3 4" xfId="3460" xr:uid="{00000000-0005-0000-0000-0000FD110000}"/>
    <cellStyle name="Normal 12 3 3 4 2" xfId="3461" xr:uid="{00000000-0005-0000-0000-0000FE110000}"/>
    <cellStyle name="Normal 12 3 3 4 2 2" xfId="3462" xr:uid="{00000000-0005-0000-0000-0000FF110000}"/>
    <cellStyle name="Normal 12 3 3 4 3" xfId="3463" xr:uid="{00000000-0005-0000-0000-000000120000}"/>
    <cellStyle name="Normal 12 3 3 4 3 2" xfId="3464" xr:uid="{00000000-0005-0000-0000-000001120000}"/>
    <cellStyle name="Normal 12 3 3 4 4" xfId="3465" xr:uid="{00000000-0005-0000-0000-000002120000}"/>
    <cellStyle name="Normal 12 3 3 5" xfId="3466" xr:uid="{00000000-0005-0000-0000-000003120000}"/>
    <cellStyle name="Normal 12 3 3 5 2" xfId="3467" xr:uid="{00000000-0005-0000-0000-000004120000}"/>
    <cellStyle name="Normal 12 3 3 6" xfId="3468" xr:uid="{00000000-0005-0000-0000-000005120000}"/>
    <cellStyle name="Normal 12 3 3 6 2" xfId="3469" xr:uid="{00000000-0005-0000-0000-000006120000}"/>
    <cellStyle name="Normal 12 3 3 7" xfId="3470" xr:uid="{00000000-0005-0000-0000-000007120000}"/>
    <cellStyle name="Normal 12 3 3 7 2" xfId="3471" xr:uid="{00000000-0005-0000-0000-000008120000}"/>
    <cellStyle name="Normal 12 3 3 8" xfId="3472" xr:uid="{00000000-0005-0000-0000-000009120000}"/>
    <cellStyle name="Normal 12 3 3 9" xfId="3473" xr:uid="{00000000-0005-0000-0000-00000A120000}"/>
    <cellStyle name="Normal 12 3 3_NOI Ok" xfId="3474" xr:uid="{00000000-0005-0000-0000-00000B120000}"/>
    <cellStyle name="Normal 12 3 4" xfId="3475" xr:uid="{00000000-0005-0000-0000-00000C120000}"/>
    <cellStyle name="Normal 12 3 4 2" xfId="3476" xr:uid="{00000000-0005-0000-0000-00000D120000}"/>
    <cellStyle name="Normal 12 3 4 2 2" xfId="3477" xr:uid="{00000000-0005-0000-0000-00000E120000}"/>
    <cellStyle name="Normal 12 3 4 2 2 2" xfId="3478" xr:uid="{00000000-0005-0000-0000-00000F120000}"/>
    <cellStyle name="Normal 12 3 4 2 3" xfId="3479" xr:uid="{00000000-0005-0000-0000-000010120000}"/>
    <cellStyle name="Normal 12 3 4 2 3 2" xfId="3480" xr:uid="{00000000-0005-0000-0000-000011120000}"/>
    <cellStyle name="Normal 12 3 4 2 4" xfId="3481" xr:uid="{00000000-0005-0000-0000-000012120000}"/>
    <cellStyle name="Normal 12 3 4 2 5" xfId="3482" xr:uid="{00000000-0005-0000-0000-000013120000}"/>
    <cellStyle name="Normal 12 3 4 2 6" xfId="3483" xr:uid="{00000000-0005-0000-0000-000014120000}"/>
    <cellStyle name="Normal 12 3 4 3" xfId="3484" xr:uid="{00000000-0005-0000-0000-000015120000}"/>
    <cellStyle name="Normal 12 3 4 3 2" xfId="3485" xr:uid="{00000000-0005-0000-0000-000016120000}"/>
    <cellStyle name="Normal 12 3 4 3 2 2" xfId="3486" xr:uid="{00000000-0005-0000-0000-000017120000}"/>
    <cellStyle name="Normal 12 3 4 3 3" xfId="3487" xr:uid="{00000000-0005-0000-0000-000018120000}"/>
    <cellStyle name="Normal 12 3 4 3 3 2" xfId="3488" xr:uid="{00000000-0005-0000-0000-000019120000}"/>
    <cellStyle name="Normal 12 3 4 3 4" xfId="3489" xr:uid="{00000000-0005-0000-0000-00001A120000}"/>
    <cellStyle name="Normal 12 3 4 4" xfId="3490" xr:uid="{00000000-0005-0000-0000-00001B120000}"/>
    <cellStyle name="Normal 12 3 4 4 2" xfId="3491" xr:uid="{00000000-0005-0000-0000-00001C120000}"/>
    <cellStyle name="Normal 12 3 4 4 2 2" xfId="3492" xr:uid="{00000000-0005-0000-0000-00001D120000}"/>
    <cellStyle name="Normal 12 3 4 4 3" xfId="3493" xr:uid="{00000000-0005-0000-0000-00001E120000}"/>
    <cellStyle name="Normal 12 3 4 4 3 2" xfId="3494" xr:uid="{00000000-0005-0000-0000-00001F120000}"/>
    <cellStyle name="Normal 12 3 4 4 4" xfId="3495" xr:uid="{00000000-0005-0000-0000-000020120000}"/>
    <cellStyle name="Normal 12 3 4 5" xfId="3496" xr:uid="{00000000-0005-0000-0000-000021120000}"/>
    <cellStyle name="Normal 12 3 4 5 2" xfId="3497" xr:uid="{00000000-0005-0000-0000-000022120000}"/>
    <cellStyle name="Normal 12 3 4 6" xfId="3498" xr:uid="{00000000-0005-0000-0000-000023120000}"/>
    <cellStyle name="Normal 12 3 4 6 2" xfId="3499" xr:uid="{00000000-0005-0000-0000-000024120000}"/>
    <cellStyle name="Normal 12 3 4 7" xfId="3500" xr:uid="{00000000-0005-0000-0000-000025120000}"/>
    <cellStyle name="Normal 12 3 4 7 2" xfId="3501" xr:uid="{00000000-0005-0000-0000-000026120000}"/>
    <cellStyle name="Normal 12 3 4 8" xfId="3502" xr:uid="{00000000-0005-0000-0000-000027120000}"/>
    <cellStyle name="Normal 12 3 4 9" xfId="3503" xr:uid="{00000000-0005-0000-0000-000028120000}"/>
    <cellStyle name="Normal 12 3 4_NOI Ok" xfId="3504" xr:uid="{00000000-0005-0000-0000-000029120000}"/>
    <cellStyle name="Normal 12 3 5" xfId="3505" xr:uid="{00000000-0005-0000-0000-00002A120000}"/>
    <cellStyle name="Normal 12 3 5 2" xfId="3506" xr:uid="{00000000-0005-0000-0000-00002B120000}"/>
    <cellStyle name="Normal 12 3 5 2 2" xfId="3507" xr:uid="{00000000-0005-0000-0000-00002C120000}"/>
    <cellStyle name="Normal 12 3 5 3" xfId="3508" xr:uid="{00000000-0005-0000-0000-00002D120000}"/>
    <cellStyle name="Normal 12 3 5 3 2" xfId="3509" xr:uid="{00000000-0005-0000-0000-00002E120000}"/>
    <cellStyle name="Normal 12 3 5 4" xfId="3510" xr:uid="{00000000-0005-0000-0000-00002F120000}"/>
    <cellStyle name="Normal 12 3 5 5" xfId="3511" xr:uid="{00000000-0005-0000-0000-000030120000}"/>
    <cellStyle name="Normal 12 3 5 6" xfId="3512" xr:uid="{00000000-0005-0000-0000-000031120000}"/>
    <cellStyle name="Normal 12 3 6" xfId="3513" xr:uid="{00000000-0005-0000-0000-000032120000}"/>
    <cellStyle name="Normal 12 3 6 2" xfId="3514" xr:uid="{00000000-0005-0000-0000-000033120000}"/>
    <cellStyle name="Normal 12 3 6 2 2" xfId="3515" xr:uid="{00000000-0005-0000-0000-000034120000}"/>
    <cellStyle name="Normal 12 3 6 3" xfId="3516" xr:uid="{00000000-0005-0000-0000-000035120000}"/>
    <cellStyle name="Normal 12 3 6 3 2" xfId="3517" xr:uid="{00000000-0005-0000-0000-000036120000}"/>
    <cellStyle name="Normal 12 3 6 4" xfId="3518" xr:uid="{00000000-0005-0000-0000-000037120000}"/>
    <cellStyle name="Normal 12 3 7" xfId="3519" xr:uid="{00000000-0005-0000-0000-000038120000}"/>
    <cellStyle name="Normal 12 3 7 2" xfId="3520" xr:uid="{00000000-0005-0000-0000-000039120000}"/>
    <cellStyle name="Normal 12 3 7 2 2" xfId="3521" xr:uid="{00000000-0005-0000-0000-00003A120000}"/>
    <cellStyle name="Normal 12 3 7 3" xfId="3522" xr:uid="{00000000-0005-0000-0000-00003B120000}"/>
    <cellStyle name="Normal 12 3 7 3 2" xfId="3523" xr:uid="{00000000-0005-0000-0000-00003C120000}"/>
    <cellStyle name="Normal 12 3 7 4" xfId="3524" xr:uid="{00000000-0005-0000-0000-00003D120000}"/>
    <cellStyle name="Normal 12 3 8" xfId="3525" xr:uid="{00000000-0005-0000-0000-00003E120000}"/>
    <cellStyle name="Normal 12 3 8 2" xfId="3526" xr:uid="{00000000-0005-0000-0000-00003F120000}"/>
    <cellStyle name="Normal 12 3 9" xfId="3527" xr:uid="{00000000-0005-0000-0000-000040120000}"/>
    <cellStyle name="Normal 12 3 9 2" xfId="3528" xr:uid="{00000000-0005-0000-0000-000041120000}"/>
    <cellStyle name="Normal 12 3_NOI Ok" xfId="3529" xr:uid="{00000000-0005-0000-0000-000042120000}"/>
    <cellStyle name="Normal 12 4" xfId="3530" xr:uid="{00000000-0005-0000-0000-000043120000}"/>
    <cellStyle name="Normal 12 4 10" xfId="3531" xr:uid="{00000000-0005-0000-0000-000044120000}"/>
    <cellStyle name="Normal 12 4 10 2" xfId="3532" xr:uid="{00000000-0005-0000-0000-000045120000}"/>
    <cellStyle name="Normal 12 4 11" xfId="3533" xr:uid="{00000000-0005-0000-0000-000046120000}"/>
    <cellStyle name="Normal 12 4 12" xfId="3534" xr:uid="{00000000-0005-0000-0000-000047120000}"/>
    <cellStyle name="Normal 12 4 2" xfId="3535" xr:uid="{00000000-0005-0000-0000-000048120000}"/>
    <cellStyle name="Normal 12 4 2 2" xfId="3536" xr:uid="{00000000-0005-0000-0000-000049120000}"/>
    <cellStyle name="Normal 12 4 2 2 2" xfId="3537" xr:uid="{00000000-0005-0000-0000-00004A120000}"/>
    <cellStyle name="Normal 12 4 2 2 2 2" xfId="3538" xr:uid="{00000000-0005-0000-0000-00004B120000}"/>
    <cellStyle name="Normal 12 4 2 2 3" xfId="3539" xr:uid="{00000000-0005-0000-0000-00004C120000}"/>
    <cellStyle name="Normal 12 4 2 2 3 2" xfId="3540" xr:uid="{00000000-0005-0000-0000-00004D120000}"/>
    <cellStyle name="Normal 12 4 2 2 4" xfId="3541" xr:uid="{00000000-0005-0000-0000-00004E120000}"/>
    <cellStyle name="Normal 12 4 2 2 5" xfId="3542" xr:uid="{00000000-0005-0000-0000-00004F120000}"/>
    <cellStyle name="Normal 12 4 2 2 6" xfId="3543" xr:uid="{00000000-0005-0000-0000-000050120000}"/>
    <cellStyle name="Normal 12 4 2 3" xfId="3544" xr:uid="{00000000-0005-0000-0000-000051120000}"/>
    <cellStyle name="Normal 12 4 2 3 2" xfId="3545" xr:uid="{00000000-0005-0000-0000-000052120000}"/>
    <cellStyle name="Normal 12 4 2 3 2 2" xfId="3546" xr:uid="{00000000-0005-0000-0000-000053120000}"/>
    <cellStyle name="Normal 12 4 2 3 3" xfId="3547" xr:uid="{00000000-0005-0000-0000-000054120000}"/>
    <cellStyle name="Normal 12 4 2 3 3 2" xfId="3548" xr:uid="{00000000-0005-0000-0000-000055120000}"/>
    <cellStyle name="Normal 12 4 2 3 4" xfId="3549" xr:uid="{00000000-0005-0000-0000-000056120000}"/>
    <cellStyle name="Normal 12 4 2 4" xfId="3550" xr:uid="{00000000-0005-0000-0000-000057120000}"/>
    <cellStyle name="Normal 12 4 2 4 2" xfId="3551" xr:uid="{00000000-0005-0000-0000-000058120000}"/>
    <cellStyle name="Normal 12 4 2 4 2 2" xfId="3552" xr:uid="{00000000-0005-0000-0000-000059120000}"/>
    <cellStyle name="Normal 12 4 2 4 3" xfId="3553" xr:uid="{00000000-0005-0000-0000-00005A120000}"/>
    <cellStyle name="Normal 12 4 2 4 3 2" xfId="3554" xr:uid="{00000000-0005-0000-0000-00005B120000}"/>
    <cellStyle name="Normal 12 4 2 4 4" xfId="3555" xr:uid="{00000000-0005-0000-0000-00005C120000}"/>
    <cellStyle name="Normal 12 4 2 5" xfId="3556" xr:uid="{00000000-0005-0000-0000-00005D120000}"/>
    <cellStyle name="Normal 12 4 2 5 2" xfId="3557" xr:uid="{00000000-0005-0000-0000-00005E120000}"/>
    <cellStyle name="Normal 12 4 2 6" xfId="3558" xr:uid="{00000000-0005-0000-0000-00005F120000}"/>
    <cellStyle name="Normal 12 4 2 6 2" xfId="3559" xr:uid="{00000000-0005-0000-0000-000060120000}"/>
    <cellStyle name="Normal 12 4 2 7" xfId="3560" xr:uid="{00000000-0005-0000-0000-000061120000}"/>
    <cellStyle name="Normal 12 4 2 7 2" xfId="3561" xr:uid="{00000000-0005-0000-0000-000062120000}"/>
    <cellStyle name="Normal 12 4 2 8" xfId="3562" xr:uid="{00000000-0005-0000-0000-000063120000}"/>
    <cellStyle name="Normal 12 4 2 9" xfId="3563" xr:uid="{00000000-0005-0000-0000-000064120000}"/>
    <cellStyle name="Normal 12 4 2_NOI Ok" xfId="3564" xr:uid="{00000000-0005-0000-0000-000065120000}"/>
    <cellStyle name="Normal 12 4 3" xfId="3565" xr:uid="{00000000-0005-0000-0000-000066120000}"/>
    <cellStyle name="Normal 12 4 3 2" xfId="3566" xr:uid="{00000000-0005-0000-0000-000067120000}"/>
    <cellStyle name="Normal 12 4 3 2 2" xfId="3567" xr:uid="{00000000-0005-0000-0000-000068120000}"/>
    <cellStyle name="Normal 12 4 3 2 2 2" xfId="3568" xr:uid="{00000000-0005-0000-0000-000069120000}"/>
    <cellStyle name="Normal 12 4 3 2 3" xfId="3569" xr:uid="{00000000-0005-0000-0000-00006A120000}"/>
    <cellStyle name="Normal 12 4 3 2 3 2" xfId="3570" xr:uid="{00000000-0005-0000-0000-00006B120000}"/>
    <cellStyle name="Normal 12 4 3 2 4" xfId="3571" xr:uid="{00000000-0005-0000-0000-00006C120000}"/>
    <cellStyle name="Normal 12 4 3 2 5" xfId="3572" xr:uid="{00000000-0005-0000-0000-00006D120000}"/>
    <cellStyle name="Normal 12 4 3 2 6" xfId="3573" xr:uid="{00000000-0005-0000-0000-00006E120000}"/>
    <cellStyle name="Normal 12 4 3 3" xfId="3574" xr:uid="{00000000-0005-0000-0000-00006F120000}"/>
    <cellStyle name="Normal 12 4 3 3 2" xfId="3575" xr:uid="{00000000-0005-0000-0000-000070120000}"/>
    <cellStyle name="Normal 12 4 3 3 2 2" xfId="3576" xr:uid="{00000000-0005-0000-0000-000071120000}"/>
    <cellStyle name="Normal 12 4 3 3 3" xfId="3577" xr:uid="{00000000-0005-0000-0000-000072120000}"/>
    <cellStyle name="Normal 12 4 3 3 3 2" xfId="3578" xr:uid="{00000000-0005-0000-0000-000073120000}"/>
    <cellStyle name="Normal 12 4 3 3 4" xfId="3579" xr:uid="{00000000-0005-0000-0000-000074120000}"/>
    <cellStyle name="Normal 12 4 3 4" xfId="3580" xr:uid="{00000000-0005-0000-0000-000075120000}"/>
    <cellStyle name="Normal 12 4 3 4 2" xfId="3581" xr:uid="{00000000-0005-0000-0000-000076120000}"/>
    <cellStyle name="Normal 12 4 3 4 2 2" xfId="3582" xr:uid="{00000000-0005-0000-0000-000077120000}"/>
    <cellStyle name="Normal 12 4 3 4 3" xfId="3583" xr:uid="{00000000-0005-0000-0000-000078120000}"/>
    <cellStyle name="Normal 12 4 3 4 3 2" xfId="3584" xr:uid="{00000000-0005-0000-0000-000079120000}"/>
    <cellStyle name="Normal 12 4 3 4 4" xfId="3585" xr:uid="{00000000-0005-0000-0000-00007A120000}"/>
    <cellStyle name="Normal 12 4 3 5" xfId="3586" xr:uid="{00000000-0005-0000-0000-00007B120000}"/>
    <cellStyle name="Normal 12 4 3 5 2" xfId="3587" xr:uid="{00000000-0005-0000-0000-00007C120000}"/>
    <cellStyle name="Normal 12 4 3 6" xfId="3588" xr:uid="{00000000-0005-0000-0000-00007D120000}"/>
    <cellStyle name="Normal 12 4 3 6 2" xfId="3589" xr:uid="{00000000-0005-0000-0000-00007E120000}"/>
    <cellStyle name="Normal 12 4 3 7" xfId="3590" xr:uid="{00000000-0005-0000-0000-00007F120000}"/>
    <cellStyle name="Normal 12 4 3 7 2" xfId="3591" xr:uid="{00000000-0005-0000-0000-000080120000}"/>
    <cellStyle name="Normal 12 4 3 8" xfId="3592" xr:uid="{00000000-0005-0000-0000-000081120000}"/>
    <cellStyle name="Normal 12 4 3 9" xfId="3593" xr:uid="{00000000-0005-0000-0000-000082120000}"/>
    <cellStyle name="Normal 12 4 3_NOI Ok" xfId="3594" xr:uid="{00000000-0005-0000-0000-000083120000}"/>
    <cellStyle name="Normal 12 4 4" xfId="3595" xr:uid="{00000000-0005-0000-0000-000084120000}"/>
    <cellStyle name="Normal 12 4 4 2" xfId="3596" xr:uid="{00000000-0005-0000-0000-000085120000}"/>
    <cellStyle name="Normal 12 4 4 2 2" xfId="3597" xr:uid="{00000000-0005-0000-0000-000086120000}"/>
    <cellStyle name="Normal 12 4 4 2 2 2" xfId="3598" xr:uid="{00000000-0005-0000-0000-000087120000}"/>
    <cellStyle name="Normal 12 4 4 2 3" xfId="3599" xr:uid="{00000000-0005-0000-0000-000088120000}"/>
    <cellStyle name="Normal 12 4 4 2 3 2" xfId="3600" xr:uid="{00000000-0005-0000-0000-000089120000}"/>
    <cellStyle name="Normal 12 4 4 2 4" xfId="3601" xr:uid="{00000000-0005-0000-0000-00008A120000}"/>
    <cellStyle name="Normal 12 4 4 2 5" xfId="3602" xr:uid="{00000000-0005-0000-0000-00008B120000}"/>
    <cellStyle name="Normal 12 4 4 2 6" xfId="3603" xr:uid="{00000000-0005-0000-0000-00008C120000}"/>
    <cellStyle name="Normal 12 4 4 3" xfId="3604" xr:uid="{00000000-0005-0000-0000-00008D120000}"/>
    <cellStyle name="Normal 12 4 4 3 2" xfId="3605" xr:uid="{00000000-0005-0000-0000-00008E120000}"/>
    <cellStyle name="Normal 12 4 4 3 2 2" xfId="3606" xr:uid="{00000000-0005-0000-0000-00008F120000}"/>
    <cellStyle name="Normal 12 4 4 3 3" xfId="3607" xr:uid="{00000000-0005-0000-0000-000090120000}"/>
    <cellStyle name="Normal 12 4 4 3 3 2" xfId="3608" xr:uid="{00000000-0005-0000-0000-000091120000}"/>
    <cellStyle name="Normal 12 4 4 3 4" xfId="3609" xr:uid="{00000000-0005-0000-0000-000092120000}"/>
    <cellStyle name="Normal 12 4 4 4" xfId="3610" xr:uid="{00000000-0005-0000-0000-000093120000}"/>
    <cellStyle name="Normal 12 4 4 4 2" xfId="3611" xr:uid="{00000000-0005-0000-0000-000094120000}"/>
    <cellStyle name="Normal 12 4 4 4 2 2" xfId="3612" xr:uid="{00000000-0005-0000-0000-000095120000}"/>
    <cellStyle name="Normal 12 4 4 4 3" xfId="3613" xr:uid="{00000000-0005-0000-0000-000096120000}"/>
    <cellStyle name="Normal 12 4 4 4 3 2" xfId="3614" xr:uid="{00000000-0005-0000-0000-000097120000}"/>
    <cellStyle name="Normal 12 4 4 4 4" xfId="3615" xr:uid="{00000000-0005-0000-0000-000098120000}"/>
    <cellStyle name="Normal 12 4 4 5" xfId="3616" xr:uid="{00000000-0005-0000-0000-000099120000}"/>
    <cellStyle name="Normal 12 4 4 5 2" xfId="3617" xr:uid="{00000000-0005-0000-0000-00009A120000}"/>
    <cellStyle name="Normal 12 4 4 6" xfId="3618" xr:uid="{00000000-0005-0000-0000-00009B120000}"/>
    <cellStyle name="Normal 12 4 4 6 2" xfId="3619" xr:uid="{00000000-0005-0000-0000-00009C120000}"/>
    <cellStyle name="Normal 12 4 4 7" xfId="3620" xr:uid="{00000000-0005-0000-0000-00009D120000}"/>
    <cellStyle name="Normal 12 4 4 7 2" xfId="3621" xr:uid="{00000000-0005-0000-0000-00009E120000}"/>
    <cellStyle name="Normal 12 4 4 8" xfId="3622" xr:uid="{00000000-0005-0000-0000-00009F120000}"/>
    <cellStyle name="Normal 12 4 4 9" xfId="3623" xr:uid="{00000000-0005-0000-0000-0000A0120000}"/>
    <cellStyle name="Normal 12 4 4_NOI Ok" xfId="3624" xr:uid="{00000000-0005-0000-0000-0000A1120000}"/>
    <cellStyle name="Normal 12 4 5" xfId="3625" xr:uid="{00000000-0005-0000-0000-0000A2120000}"/>
    <cellStyle name="Normal 12 4 5 2" xfId="3626" xr:uid="{00000000-0005-0000-0000-0000A3120000}"/>
    <cellStyle name="Normal 12 4 5 2 2" xfId="3627" xr:uid="{00000000-0005-0000-0000-0000A4120000}"/>
    <cellStyle name="Normal 12 4 5 3" xfId="3628" xr:uid="{00000000-0005-0000-0000-0000A5120000}"/>
    <cellStyle name="Normal 12 4 5 3 2" xfId="3629" xr:uid="{00000000-0005-0000-0000-0000A6120000}"/>
    <cellStyle name="Normal 12 4 5 4" xfId="3630" xr:uid="{00000000-0005-0000-0000-0000A7120000}"/>
    <cellStyle name="Normal 12 4 5 5" xfId="3631" xr:uid="{00000000-0005-0000-0000-0000A8120000}"/>
    <cellStyle name="Normal 12 4 5 6" xfId="3632" xr:uid="{00000000-0005-0000-0000-0000A9120000}"/>
    <cellStyle name="Normal 12 4 6" xfId="3633" xr:uid="{00000000-0005-0000-0000-0000AA120000}"/>
    <cellStyle name="Normal 12 4 6 2" xfId="3634" xr:uid="{00000000-0005-0000-0000-0000AB120000}"/>
    <cellStyle name="Normal 12 4 6 2 2" xfId="3635" xr:uid="{00000000-0005-0000-0000-0000AC120000}"/>
    <cellStyle name="Normal 12 4 6 3" xfId="3636" xr:uid="{00000000-0005-0000-0000-0000AD120000}"/>
    <cellStyle name="Normal 12 4 6 3 2" xfId="3637" xr:uid="{00000000-0005-0000-0000-0000AE120000}"/>
    <cellStyle name="Normal 12 4 6 4" xfId="3638" xr:uid="{00000000-0005-0000-0000-0000AF120000}"/>
    <cellStyle name="Normal 12 4 7" xfId="3639" xr:uid="{00000000-0005-0000-0000-0000B0120000}"/>
    <cellStyle name="Normal 12 4 7 2" xfId="3640" xr:uid="{00000000-0005-0000-0000-0000B1120000}"/>
    <cellStyle name="Normal 12 4 7 2 2" xfId="3641" xr:uid="{00000000-0005-0000-0000-0000B2120000}"/>
    <cellStyle name="Normal 12 4 7 3" xfId="3642" xr:uid="{00000000-0005-0000-0000-0000B3120000}"/>
    <cellStyle name="Normal 12 4 7 3 2" xfId="3643" xr:uid="{00000000-0005-0000-0000-0000B4120000}"/>
    <cellStyle name="Normal 12 4 7 4" xfId="3644" xr:uid="{00000000-0005-0000-0000-0000B5120000}"/>
    <cellStyle name="Normal 12 4 8" xfId="3645" xr:uid="{00000000-0005-0000-0000-0000B6120000}"/>
    <cellStyle name="Normal 12 4 8 2" xfId="3646" xr:uid="{00000000-0005-0000-0000-0000B7120000}"/>
    <cellStyle name="Normal 12 4 9" xfId="3647" xr:uid="{00000000-0005-0000-0000-0000B8120000}"/>
    <cellStyle name="Normal 12 4 9 2" xfId="3648" xr:uid="{00000000-0005-0000-0000-0000B9120000}"/>
    <cellStyle name="Normal 12 4_NOI Ok" xfId="3649" xr:uid="{00000000-0005-0000-0000-0000BA120000}"/>
    <cellStyle name="Normal 12 5" xfId="3650" xr:uid="{00000000-0005-0000-0000-0000BB120000}"/>
    <cellStyle name="Normal 12 5 10" xfId="3651" xr:uid="{00000000-0005-0000-0000-0000BC120000}"/>
    <cellStyle name="Normal 12 5 10 2" xfId="3652" xr:uid="{00000000-0005-0000-0000-0000BD120000}"/>
    <cellStyle name="Normal 12 5 11" xfId="3653" xr:uid="{00000000-0005-0000-0000-0000BE120000}"/>
    <cellStyle name="Normal 12 5 12" xfId="3654" xr:uid="{00000000-0005-0000-0000-0000BF120000}"/>
    <cellStyle name="Normal 12 5 2" xfId="3655" xr:uid="{00000000-0005-0000-0000-0000C0120000}"/>
    <cellStyle name="Normal 12 5 2 2" xfId="3656" xr:uid="{00000000-0005-0000-0000-0000C1120000}"/>
    <cellStyle name="Normal 12 5 2 2 2" xfId="3657" xr:uid="{00000000-0005-0000-0000-0000C2120000}"/>
    <cellStyle name="Normal 12 5 2 2 2 2" xfId="3658" xr:uid="{00000000-0005-0000-0000-0000C3120000}"/>
    <cellStyle name="Normal 12 5 2 2 3" xfId="3659" xr:uid="{00000000-0005-0000-0000-0000C4120000}"/>
    <cellStyle name="Normal 12 5 2 2 3 2" xfId="3660" xr:uid="{00000000-0005-0000-0000-0000C5120000}"/>
    <cellStyle name="Normal 12 5 2 2 4" xfId="3661" xr:uid="{00000000-0005-0000-0000-0000C6120000}"/>
    <cellStyle name="Normal 12 5 2 2 5" xfId="3662" xr:uid="{00000000-0005-0000-0000-0000C7120000}"/>
    <cellStyle name="Normal 12 5 2 2 6" xfId="3663" xr:uid="{00000000-0005-0000-0000-0000C8120000}"/>
    <cellStyle name="Normal 12 5 2 3" xfId="3664" xr:uid="{00000000-0005-0000-0000-0000C9120000}"/>
    <cellStyle name="Normal 12 5 2 3 2" xfId="3665" xr:uid="{00000000-0005-0000-0000-0000CA120000}"/>
    <cellStyle name="Normal 12 5 2 3 2 2" xfId="3666" xr:uid="{00000000-0005-0000-0000-0000CB120000}"/>
    <cellStyle name="Normal 12 5 2 3 3" xfId="3667" xr:uid="{00000000-0005-0000-0000-0000CC120000}"/>
    <cellStyle name="Normal 12 5 2 3 3 2" xfId="3668" xr:uid="{00000000-0005-0000-0000-0000CD120000}"/>
    <cellStyle name="Normal 12 5 2 3 4" xfId="3669" xr:uid="{00000000-0005-0000-0000-0000CE120000}"/>
    <cellStyle name="Normal 12 5 2 4" xfId="3670" xr:uid="{00000000-0005-0000-0000-0000CF120000}"/>
    <cellStyle name="Normal 12 5 2 4 2" xfId="3671" xr:uid="{00000000-0005-0000-0000-0000D0120000}"/>
    <cellStyle name="Normal 12 5 2 4 2 2" xfId="3672" xr:uid="{00000000-0005-0000-0000-0000D1120000}"/>
    <cellStyle name="Normal 12 5 2 4 3" xfId="3673" xr:uid="{00000000-0005-0000-0000-0000D2120000}"/>
    <cellStyle name="Normal 12 5 2 4 3 2" xfId="3674" xr:uid="{00000000-0005-0000-0000-0000D3120000}"/>
    <cellStyle name="Normal 12 5 2 4 4" xfId="3675" xr:uid="{00000000-0005-0000-0000-0000D4120000}"/>
    <cellStyle name="Normal 12 5 2 5" xfId="3676" xr:uid="{00000000-0005-0000-0000-0000D5120000}"/>
    <cellStyle name="Normal 12 5 2 5 2" xfId="3677" xr:uid="{00000000-0005-0000-0000-0000D6120000}"/>
    <cellStyle name="Normal 12 5 2 6" xfId="3678" xr:uid="{00000000-0005-0000-0000-0000D7120000}"/>
    <cellStyle name="Normal 12 5 2 6 2" xfId="3679" xr:uid="{00000000-0005-0000-0000-0000D8120000}"/>
    <cellStyle name="Normal 12 5 2 7" xfId="3680" xr:uid="{00000000-0005-0000-0000-0000D9120000}"/>
    <cellStyle name="Normal 12 5 2 7 2" xfId="3681" xr:uid="{00000000-0005-0000-0000-0000DA120000}"/>
    <cellStyle name="Normal 12 5 2 8" xfId="3682" xr:uid="{00000000-0005-0000-0000-0000DB120000}"/>
    <cellStyle name="Normal 12 5 2 9" xfId="3683" xr:uid="{00000000-0005-0000-0000-0000DC120000}"/>
    <cellStyle name="Normal 12 5 2_NOI Ok" xfId="3684" xr:uid="{00000000-0005-0000-0000-0000DD120000}"/>
    <cellStyle name="Normal 12 5 3" xfId="3685" xr:uid="{00000000-0005-0000-0000-0000DE120000}"/>
    <cellStyle name="Normal 12 5 3 2" xfId="3686" xr:uid="{00000000-0005-0000-0000-0000DF120000}"/>
    <cellStyle name="Normal 12 5 3 2 2" xfId="3687" xr:uid="{00000000-0005-0000-0000-0000E0120000}"/>
    <cellStyle name="Normal 12 5 3 2 2 2" xfId="3688" xr:uid="{00000000-0005-0000-0000-0000E1120000}"/>
    <cellStyle name="Normal 12 5 3 2 3" xfId="3689" xr:uid="{00000000-0005-0000-0000-0000E2120000}"/>
    <cellStyle name="Normal 12 5 3 2 3 2" xfId="3690" xr:uid="{00000000-0005-0000-0000-0000E3120000}"/>
    <cellStyle name="Normal 12 5 3 2 4" xfId="3691" xr:uid="{00000000-0005-0000-0000-0000E4120000}"/>
    <cellStyle name="Normal 12 5 3 2 5" xfId="3692" xr:uid="{00000000-0005-0000-0000-0000E5120000}"/>
    <cellStyle name="Normal 12 5 3 2 6" xfId="3693" xr:uid="{00000000-0005-0000-0000-0000E6120000}"/>
    <cellStyle name="Normal 12 5 3 3" xfId="3694" xr:uid="{00000000-0005-0000-0000-0000E7120000}"/>
    <cellStyle name="Normal 12 5 3 3 2" xfId="3695" xr:uid="{00000000-0005-0000-0000-0000E8120000}"/>
    <cellStyle name="Normal 12 5 3 3 2 2" xfId="3696" xr:uid="{00000000-0005-0000-0000-0000E9120000}"/>
    <cellStyle name="Normal 12 5 3 3 3" xfId="3697" xr:uid="{00000000-0005-0000-0000-0000EA120000}"/>
    <cellStyle name="Normal 12 5 3 3 3 2" xfId="3698" xr:uid="{00000000-0005-0000-0000-0000EB120000}"/>
    <cellStyle name="Normal 12 5 3 3 4" xfId="3699" xr:uid="{00000000-0005-0000-0000-0000EC120000}"/>
    <cellStyle name="Normal 12 5 3 4" xfId="3700" xr:uid="{00000000-0005-0000-0000-0000ED120000}"/>
    <cellStyle name="Normal 12 5 3 4 2" xfId="3701" xr:uid="{00000000-0005-0000-0000-0000EE120000}"/>
    <cellStyle name="Normal 12 5 3 4 2 2" xfId="3702" xr:uid="{00000000-0005-0000-0000-0000EF120000}"/>
    <cellStyle name="Normal 12 5 3 4 3" xfId="3703" xr:uid="{00000000-0005-0000-0000-0000F0120000}"/>
    <cellStyle name="Normal 12 5 3 4 3 2" xfId="3704" xr:uid="{00000000-0005-0000-0000-0000F1120000}"/>
    <cellStyle name="Normal 12 5 3 4 4" xfId="3705" xr:uid="{00000000-0005-0000-0000-0000F2120000}"/>
    <cellStyle name="Normal 12 5 3 5" xfId="3706" xr:uid="{00000000-0005-0000-0000-0000F3120000}"/>
    <cellStyle name="Normal 12 5 3 5 2" xfId="3707" xr:uid="{00000000-0005-0000-0000-0000F4120000}"/>
    <cellStyle name="Normal 12 5 3 6" xfId="3708" xr:uid="{00000000-0005-0000-0000-0000F5120000}"/>
    <cellStyle name="Normal 12 5 3 6 2" xfId="3709" xr:uid="{00000000-0005-0000-0000-0000F6120000}"/>
    <cellStyle name="Normal 12 5 3 7" xfId="3710" xr:uid="{00000000-0005-0000-0000-0000F7120000}"/>
    <cellStyle name="Normal 12 5 3 7 2" xfId="3711" xr:uid="{00000000-0005-0000-0000-0000F8120000}"/>
    <cellStyle name="Normal 12 5 3 8" xfId="3712" xr:uid="{00000000-0005-0000-0000-0000F9120000}"/>
    <cellStyle name="Normal 12 5 3 9" xfId="3713" xr:uid="{00000000-0005-0000-0000-0000FA120000}"/>
    <cellStyle name="Normal 12 5 3_NOI Ok" xfId="3714" xr:uid="{00000000-0005-0000-0000-0000FB120000}"/>
    <cellStyle name="Normal 12 5 4" xfId="3715" xr:uid="{00000000-0005-0000-0000-0000FC120000}"/>
    <cellStyle name="Normal 12 5 4 2" xfId="3716" xr:uid="{00000000-0005-0000-0000-0000FD120000}"/>
    <cellStyle name="Normal 12 5 4 2 2" xfId="3717" xr:uid="{00000000-0005-0000-0000-0000FE120000}"/>
    <cellStyle name="Normal 12 5 4 2 2 2" xfId="3718" xr:uid="{00000000-0005-0000-0000-0000FF120000}"/>
    <cellStyle name="Normal 12 5 4 2 3" xfId="3719" xr:uid="{00000000-0005-0000-0000-000000130000}"/>
    <cellStyle name="Normal 12 5 4 2 3 2" xfId="3720" xr:uid="{00000000-0005-0000-0000-000001130000}"/>
    <cellStyle name="Normal 12 5 4 2 4" xfId="3721" xr:uid="{00000000-0005-0000-0000-000002130000}"/>
    <cellStyle name="Normal 12 5 4 2 5" xfId="3722" xr:uid="{00000000-0005-0000-0000-000003130000}"/>
    <cellStyle name="Normal 12 5 4 2 6" xfId="3723" xr:uid="{00000000-0005-0000-0000-000004130000}"/>
    <cellStyle name="Normal 12 5 4 3" xfId="3724" xr:uid="{00000000-0005-0000-0000-000005130000}"/>
    <cellStyle name="Normal 12 5 4 3 2" xfId="3725" xr:uid="{00000000-0005-0000-0000-000006130000}"/>
    <cellStyle name="Normal 12 5 4 3 2 2" xfId="3726" xr:uid="{00000000-0005-0000-0000-000007130000}"/>
    <cellStyle name="Normal 12 5 4 3 3" xfId="3727" xr:uid="{00000000-0005-0000-0000-000008130000}"/>
    <cellStyle name="Normal 12 5 4 3 3 2" xfId="3728" xr:uid="{00000000-0005-0000-0000-000009130000}"/>
    <cellStyle name="Normal 12 5 4 3 4" xfId="3729" xr:uid="{00000000-0005-0000-0000-00000A130000}"/>
    <cellStyle name="Normal 12 5 4 4" xfId="3730" xr:uid="{00000000-0005-0000-0000-00000B130000}"/>
    <cellStyle name="Normal 12 5 4 4 2" xfId="3731" xr:uid="{00000000-0005-0000-0000-00000C130000}"/>
    <cellStyle name="Normal 12 5 4 4 2 2" xfId="3732" xr:uid="{00000000-0005-0000-0000-00000D130000}"/>
    <cellStyle name="Normal 12 5 4 4 3" xfId="3733" xr:uid="{00000000-0005-0000-0000-00000E130000}"/>
    <cellStyle name="Normal 12 5 4 4 3 2" xfId="3734" xr:uid="{00000000-0005-0000-0000-00000F130000}"/>
    <cellStyle name="Normal 12 5 4 4 4" xfId="3735" xr:uid="{00000000-0005-0000-0000-000010130000}"/>
    <cellStyle name="Normal 12 5 4 5" xfId="3736" xr:uid="{00000000-0005-0000-0000-000011130000}"/>
    <cellStyle name="Normal 12 5 4 5 2" xfId="3737" xr:uid="{00000000-0005-0000-0000-000012130000}"/>
    <cellStyle name="Normal 12 5 4 6" xfId="3738" xr:uid="{00000000-0005-0000-0000-000013130000}"/>
    <cellStyle name="Normal 12 5 4 6 2" xfId="3739" xr:uid="{00000000-0005-0000-0000-000014130000}"/>
    <cellStyle name="Normal 12 5 4 7" xfId="3740" xr:uid="{00000000-0005-0000-0000-000015130000}"/>
    <cellStyle name="Normal 12 5 4 7 2" xfId="3741" xr:uid="{00000000-0005-0000-0000-000016130000}"/>
    <cellStyle name="Normal 12 5 4 8" xfId="3742" xr:uid="{00000000-0005-0000-0000-000017130000}"/>
    <cellStyle name="Normal 12 5 4 9" xfId="3743" xr:uid="{00000000-0005-0000-0000-000018130000}"/>
    <cellStyle name="Normal 12 5 4_NOI Ok" xfId="3744" xr:uid="{00000000-0005-0000-0000-000019130000}"/>
    <cellStyle name="Normal 12 5 5" xfId="3745" xr:uid="{00000000-0005-0000-0000-00001A130000}"/>
    <cellStyle name="Normal 12 5 5 2" xfId="3746" xr:uid="{00000000-0005-0000-0000-00001B130000}"/>
    <cellStyle name="Normal 12 5 5 2 2" xfId="3747" xr:uid="{00000000-0005-0000-0000-00001C130000}"/>
    <cellStyle name="Normal 12 5 5 3" xfId="3748" xr:uid="{00000000-0005-0000-0000-00001D130000}"/>
    <cellStyle name="Normal 12 5 5 3 2" xfId="3749" xr:uid="{00000000-0005-0000-0000-00001E130000}"/>
    <cellStyle name="Normal 12 5 5 4" xfId="3750" xr:uid="{00000000-0005-0000-0000-00001F130000}"/>
    <cellStyle name="Normal 12 5 5 5" xfId="3751" xr:uid="{00000000-0005-0000-0000-000020130000}"/>
    <cellStyle name="Normal 12 5 5 6" xfId="3752" xr:uid="{00000000-0005-0000-0000-000021130000}"/>
    <cellStyle name="Normal 12 5 6" xfId="3753" xr:uid="{00000000-0005-0000-0000-000022130000}"/>
    <cellStyle name="Normal 12 5 6 2" xfId="3754" xr:uid="{00000000-0005-0000-0000-000023130000}"/>
    <cellStyle name="Normal 12 5 6 2 2" xfId="3755" xr:uid="{00000000-0005-0000-0000-000024130000}"/>
    <cellStyle name="Normal 12 5 6 3" xfId="3756" xr:uid="{00000000-0005-0000-0000-000025130000}"/>
    <cellStyle name="Normal 12 5 6 3 2" xfId="3757" xr:uid="{00000000-0005-0000-0000-000026130000}"/>
    <cellStyle name="Normal 12 5 6 4" xfId="3758" xr:uid="{00000000-0005-0000-0000-000027130000}"/>
    <cellStyle name="Normal 12 5 7" xfId="3759" xr:uid="{00000000-0005-0000-0000-000028130000}"/>
    <cellStyle name="Normal 12 5 7 2" xfId="3760" xr:uid="{00000000-0005-0000-0000-000029130000}"/>
    <cellStyle name="Normal 12 5 7 2 2" xfId="3761" xr:uid="{00000000-0005-0000-0000-00002A130000}"/>
    <cellStyle name="Normal 12 5 7 3" xfId="3762" xr:uid="{00000000-0005-0000-0000-00002B130000}"/>
    <cellStyle name="Normal 12 5 7 3 2" xfId="3763" xr:uid="{00000000-0005-0000-0000-00002C130000}"/>
    <cellStyle name="Normal 12 5 7 4" xfId="3764" xr:uid="{00000000-0005-0000-0000-00002D130000}"/>
    <cellStyle name="Normal 12 5 8" xfId="3765" xr:uid="{00000000-0005-0000-0000-00002E130000}"/>
    <cellStyle name="Normal 12 5 8 2" xfId="3766" xr:uid="{00000000-0005-0000-0000-00002F130000}"/>
    <cellStyle name="Normal 12 5 9" xfId="3767" xr:uid="{00000000-0005-0000-0000-000030130000}"/>
    <cellStyle name="Normal 12 5 9 2" xfId="3768" xr:uid="{00000000-0005-0000-0000-000031130000}"/>
    <cellStyle name="Normal 12 5_NOI Ok" xfId="3769" xr:uid="{00000000-0005-0000-0000-000032130000}"/>
    <cellStyle name="Normal 12 6" xfId="3770" xr:uid="{00000000-0005-0000-0000-000033130000}"/>
    <cellStyle name="Normal 12 6 10" xfId="3771" xr:uid="{00000000-0005-0000-0000-000034130000}"/>
    <cellStyle name="Normal 12 6 10 2" xfId="3772" xr:uid="{00000000-0005-0000-0000-000035130000}"/>
    <cellStyle name="Normal 12 6 11" xfId="3773" xr:uid="{00000000-0005-0000-0000-000036130000}"/>
    <cellStyle name="Normal 12 6 12" xfId="3774" xr:uid="{00000000-0005-0000-0000-000037130000}"/>
    <cellStyle name="Normal 12 6 2" xfId="3775" xr:uid="{00000000-0005-0000-0000-000038130000}"/>
    <cellStyle name="Normal 12 6 2 2" xfId="3776" xr:uid="{00000000-0005-0000-0000-000039130000}"/>
    <cellStyle name="Normal 12 6 2 2 2" xfId="3777" xr:uid="{00000000-0005-0000-0000-00003A130000}"/>
    <cellStyle name="Normal 12 6 2 2 2 2" xfId="3778" xr:uid="{00000000-0005-0000-0000-00003B130000}"/>
    <cellStyle name="Normal 12 6 2 2 3" xfId="3779" xr:uid="{00000000-0005-0000-0000-00003C130000}"/>
    <cellStyle name="Normal 12 6 2 2 3 2" xfId="3780" xr:uid="{00000000-0005-0000-0000-00003D130000}"/>
    <cellStyle name="Normal 12 6 2 2 4" xfId="3781" xr:uid="{00000000-0005-0000-0000-00003E130000}"/>
    <cellStyle name="Normal 12 6 2 2 5" xfId="3782" xr:uid="{00000000-0005-0000-0000-00003F130000}"/>
    <cellStyle name="Normal 12 6 2 2 6" xfId="3783" xr:uid="{00000000-0005-0000-0000-000040130000}"/>
    <cellStyle name="Normal 12 6 2 3" xfId="3784" xr:uid="{00000000-0005-0000-0000-000041130000}"/>
    <cellStyle name="Normal 12 6 2 3 2" xfId="3785" xr:uid="{00000000-0005-0000-0000-000042130000}"/>
    <cellStyle name="Normal 12 6 2 3 2 2" xfId="3786" xr:uid="{00000000-0005-0000-0000-000043130000}"/>
    <cellStyle name="Normal 12 6 2 3 3" xfId="3787" xr:uid="{00000000-0005-0000-0000-000044130000}"/>
    <cellStyle name="Normal 12 6 2 3 3 2" xfId="3788" xr:uid="{00000000-0005-0000-0000-000045130000}"/>
    <cellStyle name="Normal 12 6 2 3 4" xfId="3789" xr:uid="{00000000-0005-0000-0000-000046130000}"/>
    <cellStyle name="Normal 12 6 2 4" xfId="3790" xr:uid="{00000000-0005-0000-0000-000047130000}"/>
    <cellStyle name="Normal 12 6 2 4 2" xfId="3791" xr:uid="{00000000-0005-0000-0000-000048130000}"/>
    <cellStyle name="Normal 12 6 2 4 2 2" xfId="3792" xr:uid="{00000000-0005-0000-0000-000049130000}"/>
    <cellStyle name="Normal 12 6 2 4 3" xfId="3793" xr:uid="{00000000-0005-0000-0000-00004A130000}"/>
    <cellStyle name="Normal 12 6 2 4 3 2" xfId="3794" xr:uid="{00000000-0005-0000-0000-00004B130000}"/>
    <cellStyle name="Normal 12 6 2 4 4" xfId="3795" xr:uid="{00000000-0005-0000-0000-00004C130000}"/>
    <cellStyle name="Normal 12 6 2 5" xfId="3796" xr:uid="{00000000-0005-0000-0000-00004D130000}"/>
    <cellStyle name="Normal 12 6 2 5 2" xfId="3797" xr:uid="{00000000-0005-0000-0000-00004E130000}"/>
    <cellStyle name="Normal 12 6 2 6" xfId="3798" xr:uid="{00000000-0005-0000-0000-00004F130000}"/>
    <cellStyle name="Normal 12 6 2 6 2" xfId="3799" xr:uid="{00000000-0005-0000-0000-000050130000}"/>
    <cellStyle name="Normal 12 6 2 7" xfId="3800" xr:uid="{00000000-0005-0000-0000-000051130000}"/>
    <cellStyle name="Normal 12 6 2 7 2" xfId="3801" xr:uid="{00000000-0005-0000-0000-000052130000}"/>
    <cellStyle name="Normal 12 6 2 8" xfId="3802" xr:uid="{00000000-0005-0000-0000-000053130000}"/>
    <cellStyle name="Normal 12 6 2 9" xfId="3803" xr:uid="{00000000-0005-0000-0000-000054130000}"/>
    <cellStyle name="Normal 12 6 2_NOI Ok" xfId="3804" xr:uid="{00000000-0005-0000-0000-000055130000}"/>
    <cellStyle name="Normal 12 6 3" xfId="3805" xr:uid="{00000000-0005-0000-0000-000056130000}"/>
    <cellStyle name="Normal 12 6 3 2" xfId="3806" xr:uid="{00000000-0005-0000-0000-000057130000}"/>
    <cellStyle name="Normal 12 6 3 2 2" xfId="3807" xr:uid="{00000000-0005-0000-0000-000058130000}"/>
    <cellStyle name="Normal 12 6 3 2 2 2" xfId="3808" xr:uid="{00000000-0005-0000-0000-000059130000}"/>
    <cellStyle name="Normal 12 6 3 2 3" xfId="3809" xr:uid="{00000000-0005-0000-0000-00005A130000}"/>
    <cellStyle name="Normal 12 6 3 2 3 2" xfId="3810" xr:uid="{00000000-0005-0000-0000-00005B130000}"/>
    <cellStyle name="Normal 12 6 3 2 4" xfId="3811" xr:uid="{00000000-0005-0000-0000-00005C130000}"/>
    <cellStyle name="Normal 12 6 3 2 5" xfId="3812" xr:uid="{00000000-0005-0000-0000-00005D130000}"/>
    <cellStyle name="Normal 12 6 3 2 6" xfId="3813" xr:uid="{00000000-0005-0000-0000-00005E130000}"/>
    <cellStyle name="Normal 12 6 3 3" xfId="3814" xr:uid="{00000000-0005-0000-0000-00005F130000}"/>
    <cellStyle name="Normal 12 6 3 3 2" xfId="3815" xr:uid="{00000000-0005-0000-0000-000060130000}"/>
    <cellStyle name="Normal 12 6 3 3 2 2" xfId="3816" xr:uid="{00000000-0005-0000-0000-000061130000}"/>
    <cellStyle name="Normal 12 6 3 3 3" xfId="3817" xr:uid="{00000000-0005-0000-0000-000062130000}"/>
    <cellStyle name="Normal 12 6 3 3 3 2" xfId="3818" xr:uid="{00000000-0005-0000-0000-000063130000}"/>
    <cellStyle name="Normal 12 6 3 3 4" xfId="3819" xr:uid="{00000000-0005-0000-0000-000064130000}"/>
    <cellStyle name="Normal 12 6 3 4" xfId="3820" xr:uid="{00000000-0005-0000-0000-000065130000}"/>
    <cellStyle name="Normal 12 6 3 4 2" xfId="3821" xr:uid="{00000000-0005-0000-0000-000066130000}"/>
    <cellStyle name="Normal 12 6 3 4 2 2" xfId="3822" xr:uid="{00000000-0005-0000-0000-000067130000}"/>
    <cellStyle name="Normal 12 6 3 4 3" xfId="3823" xr:uid="{00000000-0005-0000-0000-000068130000}"/>
    <cellStyle name="Normal 12 6 3 4 3 2" xfId="3824" xr:uid="{00000000-0005-0000-0000-000069130000}"/>
    <cellStyle name="Normal 12 6 3 4 4" xfId="3825" xr:uid="{00000000-0005-0000-0000-00006A130000}"/>
    <cellStyle name="Normal 12 6 3 5" xfId="3826" xr:uid="{00000000-0005-0000-0000-00006B130000}"/>
    <cellStyle name="Normal 12 6 3 5 2" xfId="3827" xr:uid="{00000000-0005-0000-0000-00006C130000}"/>
    <cellStyle name="Normal 12 6 3 6" xfId="3828" xr:uid="{00000000-0005-0000-0000-00006D130000}"/>
    <cellStyle name="Normal 12 6 3 6 2" xfId="3829" xr:uid="{00000000-0005-0000-0000-00006E130000}"/>
    <cellStyle name="Normal 12 6 3 7" xfId="3830" xr:uid="{00000000-0005-0000-0000-00006F130000}"/>
    <cellStyle name="Normal 12 6 3 7 2" xfId="3831" xr:uid="{00000000-0005-0000-0000-000070130000}"/>
    <cellStyle name="Normal 12 6 3 8" xfId="3832" xr:uid="{00000000-0005-0000-0000-000071130000}"/>
    <cellStyle name="Normal 12 6 3 9" xfId="3833" xr:uid="{00000000-0005-0000-0000-000072130000}"/>
    <cellStyle name="Normal 12 6 3_NOI Ok" xfId="3834" xr:uid="{00000000-0005-0000-0000-000073130000}"/>
    <cellStyle name="Normal 12 6 4" xfId="3835" xr:uid="{00000000-0005-0000-0000-000074130000}"/>
    <cellStyle name="Normal 12 6 4 2" xfId="3836" xr:uid="{00000000-0005-0000-0000-000075130000}"/>
    <cellStyle name="Normal 12 6 4 2 2" xfId="3837" xr:uid="{00000000-0005-0000-0000-000076130000}"/>
    <cellStyle name="Normal 12 6 4 2 2 2" xfId="3838" xr:uid="{00000000-0005-0000-0000-000077130000}"/>
    <cellStyle name="Normal 12 6 4 2 3" xfId="3839" xr:uid="{00000000-0005-0000-0000-000078130000}"/>
    <cellStyle name="Normal 12 6 4 2 3 2" xfId="3840" xr:uid="{00000000-0005-0000-0000-000079130000}"/>
    <cellStyle name="Normal 12 6 4 2 4" xfId="3841" xr:uid="{00000000-0005-0000-0000-00007A130000}"/>
    <cellStyle name="Normal 12 6 4 2 5" xfId="3842" xr:uid="{00000000-0005-0000-0000-00007B130000}"/>
    <cellStyle name="Normal 12 6 4 2 6" xfId="3843" xr:uid="{00000000-0005-0000-0000-00007C130000}"/>
    <cellStyle name="Normal 12 6 4 3" xfId="3844" xr:uid="{00000000-0005-0000-0000-00007D130000}"/>
    <cellStyle name="Normal 12 6 4 3 2" xfId="3845" xr:uid="{00000000-0005-0000-0000-00007E130000}"/>
    <cellStyle name="Normal 12 6 4 3 2 2" xfId="3846" xr:uid="{00000000-0005-0000-0000-00007F130000}"/>
    <cellStyle name="Normal 12 6 4 3 3" xfId="3847" xr:uid="{00000000-0005-0000-0000-000080130000}"/>
    <cellStyle name="Normal 12 6 4 3 3 2" xfId="3848" xr:uid="{00000000-0005-0000-0000-000081130000}"/>
    <cellStyle name="Normal 12 6 4 3 4" xfId="3849" xr:uid="{00000000-0005-0000-0000-000082130000}"/>
    <cellStyle name="Normal 12 6 4 4" xfId="3850" xr:uid="{00000000-0005-0000-0000-000083130000}"/>
    <cellStyle name="Normal 12 6 4 4 2" xfId="3851" xr:uid="{00000000-0005-0000-0000-000084130000}"/>
    <cellStyle name="Normal 12 6 4 4 2 2" xfId="3852" xr:uid="{00000000-0005-0000-0000-000085130000}"/>
    <cellStyle name="Normal 12 6 4 4 3" xfId="3853" xr:uid="{00000000-0005-0000-0000-000086130000}"/>
    <cellStyle name="Normal 12 6 4 4 3 2" xfId="3854" xr:uid="{00000000-0005-0000-0000-000087130000}"/>
    <cellStyle name="Normal 12 6 4 4 4" xfId="3855" xr:uid="{00000000-0005-0000-0000-000088130000}"/>
    <cellStyle name="Normal 12 6 4 5" xfId="3856" xr:uid="{00000000-0005-0000-0000-000089130000}"/>
    <cellStyle name="Normal 12 6 4 5 2" xfId="3857" xr:uid="{00000000-0005-0000-0000-00008A130000}"/>
    <cellStyle name="Normal 12 6 4 6" xfId="3858" xr:uid="{00000000-0005-0000-0000-00008B130000}"/>
    <cellStyle name="Normal 12 6 4 6 2" xfId="3859" xr:uid="{00000000-0005-0000-0000-00008C130000}"/>
    <cellStyle name="Normal 12 6 4 7" xfId="3860" xr:uid="{00000000-0005-0000-0000-00008D130000}"/>
    <cellStyle name="Normal 12 6 4 7 2" xfId="3861" xr:uid="{00000000-0005-0000-0000-00008E130000}"/>
    <cellStyle name="Normal 12 6 4 8" xfId="3862" xr:uid="{00000000-0005-0000-0000-00008F130000}"/>
    <cellStyle name="Normal 12 6 4 9" xfId="3863" xr:uid="{00000000-0005-0000-0000-000090130000}"/>
    <cellStyle name="Normal 12 6 4_NOI Ok" xfId="3864" xr:uid="{00000000-0005-0000-0000-000091130000}"/>
    <cellStyle name="Normal 12 6 5" xfId="3865" xr:uid="{00000000-0005-0000-0000-000092130000}"/>
    <cellStyle name="Normal 12 6 5 2" xfId="3866" xr:uid="{00000000-0005-0000-0000-000093130000}"/>
    <cellStyle name="Normal 12 6 5 2 2" xfId="3867" xr:uid="{00000000-0005-0000-0000-000094130000}"/>
    <cellStyle name="Normal 12 6 5 3" xfId="3868" xr:uid="{00000000-0005-0000-0000-000095130000}"/>
    <cellStyle name="Normal 12 6 5 3 2" xfId="3869" xr:uid="{00000000-0005-0000-0000-000096130000}"/>
    <cellStyle name="Normal 12 6 5 4" xfId="3870" xr:uid="{00000000-0005-0000-0000-000097130000}"/>
    <cellStyle name="Normal 12 6 5 5" xfId="3871" xr:uid="{00000000-0005-0000-0000-000098130000}"/>
    <cellStyle name="Normal 12 6 5 6" xfId="3872" xr:uid="{00000000-0005-0000-0000-000099130000}"/>
    <cellStyle name="Normal 12 6 6" xfId="3873" xr:uid="{00000000-0005-0000-0000-00009A130000}"/>
    <cellStyle name="Normal 12 6 6 2" xfId="3874" xr:uid="{00000000-0005-0000-0000-00009B130000}"/>
    <cellStyle name="Normal 12 6 6 2 2" xfId="3875" xr:uid="{00000000-0005-0000-0000-00009C130000}"/>
    <cellStyle name="Normal 12 6 6 3" xfId="3876" xr:uid="{00000000-0005-0000-0000-00009D130000}"/>
    <cellStyle name="Normal 12 6 6 3 2" xfId="3877" xr:uid="{00000000-0005-0000-0000-00009E130000}"/>
    <cellStyle name="Normal 12 6 6 4" xfId="3878" xr:uid="{00000000-0005-0000-0000-00009F130000}"/>
    <cellStyle name="Normal 12 6 7" xfId="3879" xr:uid="{00000000-0005-0000-0000-0000A0130000}"/>
    <cellStyle name="Normal 12 6 7 2" xfId="3880" xr:uid="{00000000-0005-0000-0000-0000A1130000}"/>
    <cellStyle name="Normal 12 6 7 2 2" xfId="3881" xr:uid="{00000000-0005-0000-0000-0000A2130000}"/>
    <cellStyle name="Normal 12 6 7 3" xfId="3882" xr:uid="{00000000-0005-0000-0000-0000A3130000}"/>
    <cellStyle name="Normal 12 6 7 3 2" xfId="3883" xr:uid="{00000000-0005-0000-0000-0000A4130000}"/>
    <cellStyle name="Normal 12 6 7 4" xfId="3884" xr:uid="{00000000-0005-0000-0000-0000A5130000}"/>
    <cellStyle name="Normal 12 6 8" xfId="3885" xr:uid="{00000000-0005-0000-0000-0000A6130000}"/>
    <cellStyle name="Normal 12 6 8 2" xfId="3886" xr:uid="{00000000-0005-0000-0000-0000A7130000}"/>
    <cellStyle name="Normal 12 6 9" xfId="3887" xr:uid="{00000000-0005-0000-0000-0000A8130000}"/>
    <cellStyle name="Normal 12 6 9 2" xfId="3888" xr:uid="{00000000-0005-0000-0000-0000A9130000}"/>
    <cellStyle name="Normal 12 6_NOI Ok" xfId="3889" xr:uid="{00000000-0005-0000-0000-0000AA130000}"/>
    <cellStyle name="Normal 12 7" xfId="3890" xr:uid="{00000000-0005-0000-0000-0000AB130000}"/>
    <cellStyle name="Normal 12 7 10" xfId="3891" xr:uid="{00000000-0005-0000-0000-0000AC130000}"/>
    <cellStyle name="Normal 12 7 10 2" xfId="3892" xr:uid="{00000000-0005-0000-0000-0000AD130000}"/>
    <cellStyle name="Normal 12 7 11" xfId="3893" xr:uid="{00000000-0005-0000-0000-0000AE130000}"/>
    <cellStyle name="Normal 12 7 12" xfId="3894" xr:uid="{00000000-0005-0000-0000-0000AF130000}"/>
    <cellStyle name="Normal 12 7 2" xfId="3895" xr:uid="{00000000-0005-0000-0000-0000B0130000}"/>
    <cellStyle name="Normal 12 7 2 2" xfId="3896" xr:uid="{00000000-0005-0000-0000-0000B1130000}"/>
    <cellStyle name="Normal 12 7 2 2 2" xfId="3897" xr:uid="{00000000-0005-0000-0000-0000B2130000}"/>
    <cellStyle name="Normal 12 7 2 2 2 2" xfId="3898" xr:uid="{00000000-0005-0000-0000-0000B3130000}"/>
    <cellStyle name="Normal 12 7 2 2 3" xfId="3899" xr:uid="{00000000-0005-0000-0000-0000B4130000}"/>
    <cellStyle name="Normal 12 7 2 2 3 2" xfId="3900" xr:uid="{00000000-0005-0000-0000-0000B5130000}"/>
    <cellStyle name="Normal 12 7 2 2 4" xfId="3901" xr:uid="{00000000-0005-0000-0000-0000B6130000}"/>
    <cellStyle name="Normal 12 7 2 2 5" xfId="3902" xr:uid="{00000000-0005-0000-0000-0000B7130000}"/>
    <cellStyle name="Normal 12 7 2 2 6" xfId="3903" xr:uid="{00000000-0005-0000-0000-0000B8130000}"/>
    <cellStyle name="Normal 12 7 2 3" xfId="3904" xr:uid="{00000000-0005-0000-0000-0000B9130000}"/>
    <cellStyle name="Normal 12 7 2 3 2" xfId="3905" xr:uid="{00000000-0005-0000-0000-0000BA130000}"/>
    <cellStyle name="Normal 12 7 2 3 2 2" xfId="3906" xr:uid="{00000000-0005-0000-0000-0000BB130000}"/>
    <cellStyle name="Normal 12 7 2 3 3" xfId="3907" xr:uid="{00000000-0005-0000-0000-0000BC130000}"/>
    <cellStyle name="Normal 12 7 2 3 3 2" xfId="3908" xr:uid="{00000000-0005-0000-0000-0000BD130000}"/>
    <cellStyle name="Normal 12 7 2 3 4" xfId="3909" xr:uid="{00000000-0005-0000-0000-0000BE130000}"/>
    <cellStyle name="Normal 12 7 2 4" xfId="3910" xr:uid="{00000000-0005-0000-0000-0000BF130000}"/>
    <cellStyle name="Normal 12 7 2 4 2" xfId="3911" xr:uid="{00000000-0005-0000-0000-0000C0130000}"/>
    <cellStyle name="Normal 12 7 2 4 2 2" xfId="3912" xr:uid="{00000000-0005-0000-0000-0000C1130000}"/>
    <cellStyle name="Normal 12 7 2 4 3" xfId="3913" xr:uid="{00000000-0005-0000-0000-0000C2130000}"/>
    <cellStyle name="Normal 12 7 2 4 3 2" xfId="3914" xr:uid="{00000000-0005-0000-0000-0000C3130000}"/>
    <cellStyle name="Normal 12 7 2 4 4" xfId="3915" xr:uid="{00000000-0005-0000-0000-0000C4130000}"/>
    <cellStyle name="Normal 12 7 2 5" xfId="3916" xr:uid="{00000000-0005-0000-0000-0000C5130000}"/>
    <cellStyle name="Normal 12 7 2 5 2" xfId="3917" xr:uid="{00000000-0005-0000-0000-0000C6130000}"/>
    <cellStyle name="Normal 12 7 2 6" xfId="3918" xr:uid="{00000000-0005-0000-0000-0000C7130000}"/>
    <cellStyle name="Normal 12 7 2 6 2" xfId="3919" xr:uid="{00000000-0005-0000-0000-0000C8130000}"/>
    <cellStyle name="Normal 12 7 2 7" xfId="3920" xr:uid="{00000000-0005-0000-0000-0000C9130000}"/>
    <cellStyle name="Normal 12 7 2 7 2" xfId="3921" xr:uid="{00000000-0005-0000-0000-0000CA130000}"/>
    <cellStyle name="Normal 12 7 2 8" xfId="3922" xr:uid="{00000000-0005-0000-0000-0000CB130000}"/>
    <cellStyle name="Normal 12 7 2 9" xfId="3923" xr:uid="{00000000-0005-0000-0000-0000CC130000}"/>
    <cellStyle name="Normal 12 7 2_NOI Ok" xfId="3924" xr:uid="{00000000-0005-0000-0000-0000CD130000}"/>
    <cellStyle name="Normal 12 7 3" xfId="3925" xr:uid="{00000000-0005-0000-0000-0000CE130000}"/>
    <cellStyle name="Normal 12 7 3 2" xfId="3926" xr:uid="{00000000-0005-0000-0000-0000CF130000}"/>
    <cellStyle name="Normal 12 7 3 2 2" xfId="3927" xr:uid="{00000000-0005-0000-0000-0000D0130000}"/>
    <cellStyle name="Normal 12 7 3 2 2 2" xfId="3928" xr:uid="{00000000-0005-0000-0000-0000D1130000}"/>
    <cellStyle name="Normal 12 7 3 2 3" xfId="3929" xr:uid="{00000000-0005-0000-0000-0000D2130000}"/>
    <cellStyle name="Normal 12 7 3 2 3 2" xfId="3930" xr:uid="{00000000-0005-0000-0000-0000D3130000}"/>
    <cellStyle name="Normal 12 7 3 2 4" xfId="3931" xr:uid="{00000000-0005-0000-0000-0000D4130000}"/>
    <cellStyle name="Normal 12 7 3 2 5" xfId="3932" xr:uid="{00000000-0005-0000-0000-0000D5130000}"/>
    <cellStyle name="Normal 12 7 3 2 6" xfId="3933" xr:uid="{00000000-0005-0000-0000-0000D6130000}"/>
    <cellStyle name="Normal 12 7 3 3" xfId="3934" xr:uid="{00000000-0005-0000-0000-0000D7130000}"/>
    <cellStyle name="Normal 12 7 3 3 2" xfId="3935" xr:uid="{00000000-0005-0000-0000-0000D8130000}"/>
    <cellStyle name="Normal 12 7 3 3 2 2" xfId="3936" xr:uid="{00000000-0005-0000-0000-0000D9130000}"/>
    <cellStyle name="Normal 12 7 3 3 3" xfId="3937" xr:uid="{00000000-0005-0000-0000-0000DA130000}"/>
    <cellStyle name="Normal 12 7 3 3 3 2" xfId="3938" xr:uid="{00000000-0005-0000-0000-0000DB130000}"/>
    <cellStyle name="Normal 12 7 3 3 4" xfId="3939" xr:uid="{00000000-0005-0000-0000-0000DC130000}"/>
    <cellStyle name="Normal 12 7 3 4" xfId="3940" xr:uid="{00000000-0005-0000-0000-0000DD130000}"/>
    <cellStyle name="Normal 12 7 3 4 2" xfId="3941" xr:uid="{00000000-0005-0000-0000-0000DE130000}"/>
    <cellStyle name="Normal 12 7 3 4 2 2" xfId="3942" xr:uid="{00000000-0005-0000-0000-0000DF130000}"/>
    <cellStyle name="Normal 12 7 3 4 3" xfId="3943" xr:uid="{00000000-0005-0000-0000-0000E0130000}"/>
    <cellStyle name="Normal 12 7 3 4 3 2" xfId="3944" xr:uid="{00000000-0005-0000-0000-0000E1130000}"/>
    <cellStyle name="Normal 12 7 3 4 4" xfId="3945" xr:uid="{00000000-0005-0000-0000-0000E2130000}"/>
    <cellStyle name="Normal 12 7 3 5" xfId="3946" xr:uid="{00000000-0005-0000-0000-0000E3130000}"/>
    <cellStyle name="Normal 12 7 3 5 2" xfId="3947" xr:uid="{00000000-0005-0000-0000-0000E4130000}"/>
    <cellStyle name="Normal 12 7 3 6" xfId="3948" xr:uid="{00000000-0005-0000-0000-0000E5130000}"/>
    <cellStyle name="Normal 12 7 3 6 2" xfId="3949" xr:uid="{00000000-0005-0000-0000-0000E6130000}"/>
    <cellStyle name="Normal 12 7 3 7" xfId="3950" xr:uid="{00000000-0005-0000-0000-0000E7130000}"/>
    <cellStyle name="Normal 12 7 3 7 2" xfId="3951" xr:uid="{00000000-0005-0000-0000-0000E8130000}"/>
    <cellStyle name="Normal 12 7 3 8" xfId="3952" xr:uid="{00000000-0005-0000-0000-0000E9130000}"/>
    <cellStyle name="Normal 12 7 3 9" xfId="3953" xr:uid="{00000000-0005-0000-0000-0000EA130000}"/>
    <cellStyle name="Normal 12 7 3_NOI Ok" xfId="3954" xr:uid="{00000000-0005-0000-0000-0000EB130000}"/>
    <cellStyle name="Normal 12 7 4" xfId="3955" xr:uid="{00000000-0005-0000-0000-0000EC130000}"/>
    <cellStyle name="Normal 12 7 4 2" xfId="3956" xr:uid="{00000000-0005-0000-0000-0000ED130000}"/>
    <cellStyle name="Normal 12 7 4 2 2" xfId="3957" xr:uid="{00000000-0005-0000-0000-0000EE130000}"/>
    <cellStyle name="Normal 12 7 4 2 2 2" xfId="3958" xr:uid="{00000000-0005-0000-0000-0000EF130000}"/>
    <cellStyle name="Normal 12 7 4 2 3" xfId="3959" xr:uid="{00000000-0005-0000-0000-0000F0130000}"/>
    <cellStyle name="Normal 12 7 4 2 3 2" xfId="3960" xr:uid="{00000000-0005-0000-0000-0000F1130000}"/>
    <cellStyle name="Normal 12 7 4 2 4" xfId="3961" xr:uid="{00000000-0005-0000-0000-0000F2130000}"/>
    <cellStyle name="Normal 12 7 4 2 5" xfId="3962" xr:uid="{00000000-0005-0000-0000-0000F3130000}"/>
    <cellStyle name="Normal 12 7 4 2 6" xfId="3963" xr:uid="{00000000-0005-0000-0000-0000F4130000}"/>
    <cellStyle name="Normal 12 7 4 3" xfId="3964" xr:uid="{00000000-0005-0000-0000-0000F5130000}"/>
    <cellStyle name="Normal 12 7 4 3 2" xfId="3965" xr:uid="{00000000-0005-0000-0000-0000F6130000}"/>
    <cellStyle name="Normal 12 7 4 3 2 2" xfId="3966" xr:uid="{00000000-0005-0000-0000-0000F7130000}"/>
    <cellStyle name="Normal 12 7 4 3 3" xfId="3967" xr:uid="{00000000-0005-0000-0000-0000F8130000}"/>
    <cellStyle name="Normal 12 7 4 3 3 2" xfId="3968" xr:uid="{00000000-0005-0000-0000-0000F9130000}"/>
    <cellStyle name="Normal 12 7 4 3 4" xfId="3969" xr:uid="{00000000-0005-0000-0000-0000FA130000}"/>
    <cellStyle name="Normal 12 7 4 4" xfId="3970" xr:uid="{00000000-0005-0000-0000-0000FB130000}"/>
    <cellStyle name="Normal 12 7 4 4 2" xfId="3971" xr:uid="{00000000-0005-0000-0000-0000FC130000}"/>
    <cellStyle name="Normal 12 7 4 4 2 2" xfId="3972" xr:uid="{00000000-0005-0000-0000-0000FD130000}"/>
    <cellStyle name="Normal 12 7 4 4 3" xfId="3973" xr:uid="{00000000-0005-0000-0000-0000FE130000}"/>
    <cellStyle name="Normal 12 7 4 4 3 2" xfId="3974" xr:uid="{00000000-0005-0000-0000-0000FF130000}"/>
    <cellStyle name="Normal 12 7 4 4 4" xfId="3975" xr:uid="{00000000-0005-0000-0000-000000140000}"/>
    <cellStyle name="Normal 12 7 4 5" xfId="3976" xr:uid="{00000000-0005-0000-0000-000001140000}"/>
    <cellStyle name="Normal 12 7 4 5 2" xfId="3977" xr:uid="{00000000-0005-0000-0000-000002140000}"/>
    <cellStyle name="Normal 12 7 4 6" xfId="3978" xr:uid="{00000000-0005-0000-0000-000003140000}"/>
    <cellStyle name="Normal 12 7 4 6 2" xfId="3979" xr:uid="{00000000-0005-0000-0000-000004140000}"/>
    <cellStyle name="Normal 12 7 4 7" xfId="3980" xr:uid="{00000000-0005-0000-0000-000005140000}"/>
    <cellStyle name="Normal 12 7 4 7 2" xfId="3981" xr:uid="{00000000-0005-0000-0000-000006140000}"/>
    <cellStyle name="Normal 12 7 4 8" xfId="3982" xr:uid="{00000000-0005-0000-0000-000007140000}"/>
    <cellStyle name="Normal 12 7 4 9" xfId="3983" xr:uid="{00000000-0005-0000-0000-000008140000}"/>
    <cellStyle name="Normal 12 7 4_NOI Ok" xfId="3984" xr:uid="{00000000-0005-0000-0000-000009140000}"/>
    <cellStyle name="Normal 12 7 5" xfId="3985" xr:uid="{00000000-0005-0000-0000-00000A140000}"/>
    <cellStyle name="Normal 12 7 5 2" xfId="3986" xr:uid="{00000000-0005-0000-0000-00000B140000}"/>
    <cellStyle name="Normal 12 7 5 2 2" xfId="3987" xr:uid="{00000000-0005-0000-0000-00000C140000}"/>
    <cellStyle name="Normal 12 7 5 3" xfId="3988" xr:uid="{00000000-0005-0000-0000-00000D140000}"/>
    <cellStyle name="Normal 12 7 5 3 2" xfId="3989" xr:uid="{00000000-0005-0000-0000-00000E140000}"/>
    <cellStyle name="Normal 12 7 5 4" xfId="3990" xr:uid="{00000000-0005-0000-0000-00000F140000}"/>
    <cellStyle name="Normal 12 7 5 5" xfId="3991" xr:uid="{00000000-0005-0000-0000-000010140000}"/>
    <cellStyle name="Normal 12 7 5 6" xfId="3992" xr:uid="{00000000-0005-0000-0000-000011140000}"/>
    <cellStyle name="Normal 12 7 6" xfId="3993" xr:uid="{00000000-0005-0000-0000-000012140000}"/>
    <cellStyle name="Normal 12 7 6 2" xfId="3994" xr:uid="{00000000-0005-0000-0000-000013140000}"/>
    <cellStyle name="Normal 12 7 6 2 2" xfId="3995" xr:uid="{00000000-0005-0000-0000-000014140000}"/>
    <cellStyle name="Normal 12 7 6 3" xfId="3996" xr:uid="{00000000-0005-0000-0000-000015140000}"/>
    <cellStyle name="Normal 12 7 6 3 2" xfId="3997" xr:uid="{00000000-0005-0000-0000-000016140000}"/>
    <cellStyle name="Normal 12 7 6 4" xfId="3998" xr:uid="{00000000-0005-0000-0000-000017140000}"/>
    <cellStyle name="Normal 12 7 7" xfId="3999" xr:uid="{00000000-0005-0000-0000-000018140000}"/>
    <cellStyle name="Normal 12 7 7 2" xfId="4000" xr:uid="{00000000-0005-0000-0000-000019140000}"/>
    <cellStyle name="Normal 12 7 7 2 2" xfId="4001" xr:uid="{00000000-0005-0000-0000-00001A140000}"/>
    <cellStyle name="Normal 12 7 7 3" xfId="4002" xr:uid="{00000000-0005-0000-0000-00001B140000}"/>
    <cellStyle name="Normal 12 7 7 3 2" xfId="4003" xr:uid="{00000000-0005-0000-0000-00001C140000}"/>
    <cellStyle name="Normal 12 7 7 4" xfId="4004" xr:uid="{00000000-0005-0000-0000-00001D140000}"/>
    <cellStyle name="Normal 12 7 8" xfId="4005" xr:uid="{00000000-0005-0000-0000-00001E140000}"/>
    <cellStyle name="Normal 12 7 8 2" xfId="4006" xr:uid="{00000000-0005-0000-0000-00001F140000}"/>
    <cellStyle name="Normal 12 7 9" xfId="4007" xr:uid="{00000000-0005-0000-0000-000020140000}"/>
    <cellStyle name="Normal 12 7 9 2" xfId="4008" xr:uid="{00000000-0005-0000-0000-000021140000}"/>
    <cellStyle name="Normal 12 7_NOI Ok" xfId="4009" xr:uid="{00000000-0005-0000-0000-000022140000}"/>
    <cellStyle name="Normal 12 8" xfId="4010" xr:uid="{00000000-0005-0000-0000-000023140000}"/>
    <cellStyle name="Normal 12 8 10" xfId="4011" xr:uid="{00000000-0005-0000-0000-000024140000}"/>
    <cellStyle name="Normal 12 8 10 2" xfId="4012" xr:uid="{00000000-0005-0000-0000-000025140000}"/>
    <cellStyle name="Normal 12 8 11" xfId="4013" xr:uid="{00000000-0005-0000-0000-000026140000}"/>
    <cellStyle name="Normal 12 8 12" xfId="4014" xr:uid="{00000000-0005-0000-0000-000027140000}"/>
    <cellStyle name="Normal 12 8 2" xfId="4015" xr:uid="{00000000-0005-0000-0000-000028140000}"/>
    <cellStyle name="Normal 12 8 2 2" xfId="4016" xr:uid="{00000000-0005-0000-0000-000029140000}"/>
    <cellStyle name="Normal 12 8 2 2 2" xfId="4017" xr:uid="{00000000-0005-0000-0000-00002A140000}"/>
    <cellStyle name="Normal 12 8 2 2 2 2" xfId="4018" xr:uid="{00000000-0005-0000-0000-00002B140000}"/>
    <cellStyle name="Normal 12 8 2 2 3" xfId="4019" xr:uid="{00000000-0005-0000-0000-00002C140000}"/>
    <cellStyle name="Normal 12 8 2 2 3 2" xfId="4020" xr:uid="{00000000-0005-0000-0000-00002D140000}"/>
    <cellStyle name="Normal 12 8 2 2 4" xfId="4021" xr:uid="{00000000-0005-0000-0000-00002E140000}"/>
    <cellStyle name="Normal 12 8 2 2 5" xfId="4022" xr:uid="{00000000-0005-0000-0000-00002F140000}"/>
    <cellStyle name="Normal 12 8 2 2 6" xfId="4023" xr:uid="{00000000-0005-0000-0000-000030140000}"/>
    <cellStyle name="Normal 12 8 2 3" xfId="4024" xr:uid="{00000000-0005-0000-0000-000031140000}"/>
    <cellStyle name="Normal 12 8 2 3 2" xfId="4025" xr:uid="{00000000-0005-0000-0000-000032140000}"/>
    <cellStyle name="Normal 12 8 2 3 2 2" xfId="4026" xr:uid="{00000000-0005-0000-0000-000033140000}"/>
    <cellStyle name="Normal 12 8 2 3 3" xfId="4027" xr:uid="{00000000-0005-0000-0000-000034140000}"/>
    <cellStyle name="Normal 12 8 2 3 3 2" xfId="4028" xr:uid="{00000000-0005-0000-0000-000035140000}"/>
    <cellStyle name="Normal 12 8 2 3 4" xfId="4029" xr:uid="{00000000-0005-0000-0000-000036140000}"/>
    <cellStyle name="Normal 12 8 2 4" xfId="4030" xr:uid="{00000000-0005-0000-0000-000037140000}"/>
    <cellStyle name="Normal 12 8 2 4 2" xfId="4031" xr:uid="{00000000-0005-0000-0000-000038140000}"/>
    <cellStyle name="Normal 12 8 2 4 2 2" xfId="4032" xr:uid="{00000000-0005-0000-0000-000039140000}"/>
    <cellStyle name="Normal 12 8 2 4 3" xfId="4033" xr:uid="{00000000-0005-0000-0000-00003A140000}"/>
    <cellStyle name="Normal 12 8 2 4 3 2" xfId="4034" xr:uid="{00000000-0005-0000-0000-00003B140000}"/>
    <cellStyle name="Normal 12 8 2 4 4" xfId="4035" xr:uid="{00000000-0005-0000-0000-00003C140000}"/>
    <cellStyle name="Normal 12 8 2 5" xfId="4036" xr:uid="{00000000-0005-0000-0000-00003D140000}"/>
    <cellStyle name="Normal 12 8 2 5 2" xfId="4037" xr:uid="{00000000-0005-0000-0000-00003E140000}"/>
    <cellStyle name="Normal 12 8 2 6" xfId="4038" xr:uid="{00000000-0005-0000-0000-00003F140000}"/>
    <cellStyle name="Normal 12 8 2 6 2" xfId="4039" xr:uid="{00000000-0005-0000-0000-000040140000}"/>
    <cellStyle name="Normal 12 8 2 7" xfId="4040" xr:uid="{00000000-0005-0000-0000-000041140000}"/>
    <cellStyle name="Normal 12 8 2 7 2" xfId="4041" xr:uid="{00000000-0005-0000-0000-000042140000}"/>
    <cellStyle name="Normal 12 8 2 8" xfId="4042" xr:uid="{00000000-0005-0000-0000-000043140000}"/>
    <cellStyle name="Normal 12 8 2 9" xfId="4043" xr:uid="{00000000-0005-0000-0000-000044140000}"/>
    <cellStyle name="Normal 12 8 2_NOI Ok" xfId="4044" xr:uid="{00000000-0005-0000-0000-000045140000}"/>
    <cellStyle name="Normal 12 8 3" xfId="4045" xr:uid="{00000000-0005-0000-0000-000046140000}"/>
    <cellStyle name="Normal 12 8 3 2" xfId="4046" xr:uid="{00000000-0005-0000-0000-000047140000}"/>
    <cellStyle name="Normal 12 8 3 2 2" xfId="4047" xr:uid="{00000000-0005-0000-0000-000048140000}"/>
    <cellStyle name="Normal 12 8 3 2 2 2" xfId="4048" xr:uid="{00000000-0005-0000-0000-000049140000}"/>
    <cellStyle name="Normal 12 8 3 2 3" xfId="4049" xr:uid="{00000000-0005-0000-0000-00004A140000}"/>
    <cellStyle name="Normal 12 8 3 2 3 2" xfId="4050" xr:uid="{00000000-0005-0000-0000-00004B140000}"/>
    <cellStyle name="Normal 12 8 3 2 4" xfId="4051" xr:uid="{00000000-0005-0000-0000-00004C140000}"/>
    <cellStyle name="Normal 12 8 3 2 5" xfId="4052" xr:uid="{00000000-0005-0000-0000-00004D140000}"/>
    <cellStyle name="Normal 12 8 3 2 6" xfId="4053" xr:uid="{00000000-0005-0000-0000-00004E140000}"/>
    <cellStyle name="Normal 12 8 3 3" xfId="4054" xr:uid="{00000000-0005-0000-0000-00004F140000}"/>
    <cellStyle name="Normal 12 8 3 3 2" xfId="4055" xr:uid="{00000000-0005-0000-0000-000050140000}"/>
    <cellStyle name="Normal 12 8 3 3 2 2" xfId="4056" xr:uid="{00000000-0005-0000-0000-000051140000}"/>
    <cellStyle name="Normal 12 8 3 3 3" xfId="4057" xr:uid="{00000000-0005-0000-0000-000052140000}"/>
    <cellStyle name="Normal 12 8 3 3 3 2" xfId="4058" xr:uid="{00000000-0005-0000-0000-000053140000}"/>
    <cellStyle name="Normal 12 8 3 3 4" xfId="4059" xr:uid="{00000000-0005-0000-0000-000054140000}"/>
    <cellStyle name="Normal 12 8 3 4" xfId="4060" xr:uid="{00000000-0005-0000-0000-000055140000}"/>
    <cellStyle name="Normal 12 8 3 4 2" xfId="4061" xr:uid="{00000000-0005-0000-0000-000056140000}"/>
    <cellStyle name="Normal 12 8 3 4 2 2" xfId="4062" xr:uid="{00000000-0005-0000-0000-000057140000}"/>
    <cellStyle name="Normal 12 8 3 4 3" xfId="4063" xr:uid="{00000000-0005-0000-0000-000058140000}"/>
    <cellStyle name="Normal 12 8 3 4 3 2" xfId="4064" xr:uid="{00000000-0005-0000-0000-000059140000}"/>
    <cellStyle name="Normal 12 8 3 4 4" xfId="4065" xr:uid="{00000000-0005-0000-0000-00005A140000}"/>
    <cellStyle name="Normal 12 8 3 5" xfId="4066" xr:uid="{00000000-0005-0000-0000-00005B140000}"/>
    <cellStyle name="Normal 12 8 3 5 2" xfId="4067" xr:uid="{00000000-0005-0000-0000-00005C140000}"/>
    <cellStyle name="Normal 12 8 3 6" xfId="4068" xr:uid="{00000000-0005-0000-0000-00005D140000}"/>
    <cellStyle name="Normal 12 8 3 6 2" xfId="4069" xr:uid="{00000000-0005-0000-0000-00005E140000}"/>
    <cellStyle name="Normal 12 8 3 7" xfId="4070" xr:uid="{00000000-0005-0000-0000-00005F140000}"/>
    <cellStyle name="Normal 12 8 3 7 2" xfId="4071" xr:uid="{00000000-0005-0000-0000-000060140000}"/>
    <cellStyle name="Normal 12 8 3 8" xfId="4072" xr:uid="{00000000-0005-0000-0000-000061140000}"/>
    <cellStyle name="Normal 12 8 3 9" xfId="4073" xr:uid="{00000000-0005-0000-0000-000062140000}"/>
    <cellStyle name="Normal 12 8 3_NOI Ok" xfId="4074" xr:uid="{00000000-0005-0000-0000-000063140000}"/>
    <cellStyle name="Normal 12 8 4" xfId="4075" xr:uid="{00000000-0005-0000-0000-000064140000}"/>
    <cellStyle name="Normal 12 8 4 2" xfId="4076" xr:uid="{00000000-0005-0000-0000-000065140000}"/>
    <cellStyle name="Normal 12 8 4 2 2" xfId="4077" xr:uid="{00000000-0005-0000-0000-000066140000}"/>
    <cellStyle name="Normal 12 8 4 2 2 2" xfId="4078" xr:uid="{00000000-0005-0000-0000-000067140000}"/>
    <cellStyle name="Normal 12 8 4 2 3" xfId="4079" xr:uid="{00000000-0005-0000-0000-000068140000}"/>
    <cellStyle name="Normal 12 8 4 2 3 2" xfId="4080" xr:uid="{00000000-0005-0000-0000-000069140000}"/>
    <cellStyle name="Normal 12 8 4 2 4" xfId="4081" xr:uid="{00000000-0005-0000-0000-00006A140000}"/>
    <cellStyle name="Normal 12 8 4 2 5" xfId="4082" xr:uid="{00000000-0005-0000-0000-00006B140000}"/>
    <cellStyle name="Normal 12 8 4 2 6" xfId="4083" xr:uid="{00000000-0005-0000-0000-00006C140000}"/>
    <cellStyle name="Normal 12 8 4 3" xfId="4084" xr:uid="{00000000-0005-0000-0000-00006D140000}"/>
    <cellStyle name="Normal 12 8 4 3 2" xfId="4085" xr:uid="{00000000-0005-0000-0000-00006E140000}"/>
    <cellStyle name="Normal 12 8 4 3 2 2" xfId="4086" xr:uid="{00000000-0005-0000-0000-00006F140000}"/>
    <cellStyle name="Normal 12 8 4 3 3" xfId="4087" xr:uid="{00000000-0005-0000-0000-000070140000}"/>
    <cellStyle name="Normal 12 8 4 3 3 2" xfId="4088" xr:uid="{00000000-0005-0000-0000-000071140000}"/>
    <cellStyle name="Normal 12 8 4 3 4" xfId="4089" xr:uid="{00000000-0005-0000-0000-000072140000}"/>
    <cellStyle name="Normal 12 8 4 4" xfId="4090" xr:uid="{00000000-0005-0000-0000-000073140000}"/>
    <cellStyle name="Normal 12 8 4 4 2" xfId="4091" xr:uid="{00000000-0005-0000-0000-000074140000}"/>
    <cellStyle name="Normal 12 8 4 4 2 2" xfId="4092" xr:uid="{00000000-0005-0000-0000-000075140000}"/>
    <cellStyle name="Normal 12 8 4 4 3" xfId="4093" xr:uid="{00000000-0005-0000-0000-000076140000}"/>
    <cellStyle name="Normal 12 8 4 4 3 2" xfId="4094" xr:uid="{00000000-0005-0000-0000-000077140000}"/>
    <cellStyle name="Normal 12 8 4 4 4" xfId="4095" xr:uid="{00000000-0005-0000-0000-000078140000}"/>
    <cellStyle name="Normal 12 8 4 5" xfId="4096" xr:uid="{00000000-0005-0000-0000-000079140000}"/>
    <cellStyle name="Normal 12 8 4 5 2" xfId="4097" xr:uid="{00000000-0005-0000-0000-00007A140000}"/>
    <cellStyle name="Normal 12 8 4 6" xfId="4098" xr:uid="{00000000-0005-0000-0000-00007B140000}"/>
    <cellStyle name="Normal 12 8 4 6 2" xfId="4099" xr:uid="{00000000-0005-0000-0000-00007C140000}"/>
    <cellStyle name="Normal 12 8 4 7" xfId="4100" xr:uid="{00000000-0005-0000-0000-00007D140000}"/>
    <cellStyle name="Normal 12 8 4 7 2" xfId="4101" xr:uid="{00000000-0005-0000-0000-00007E140000}"/>
    <cellStyle name="Normal 12 8 4 8" xfId="4102" xr:uid="{00000000-0005-0000-0000-00007F140000}"/>
    <cellStyle name="Normal 12 8 4 9" xfId="4103" xr:uid="{00000000-0005-0000-0000-000080140000}"/>
    <cellStyle name="Normal 12 8 4_NOI Ok" xfId="4104" xr:uid="{00000000-0005-0000-0000-000081140000}"/>
    <cellStyle name="Normal 12 8 5" xfId="4105" xr:uid="{00000000-0005-0000-0000-000082140000}"/>
    <cellStyle name="Normal 12 8 5 2" xfId="4106" xr:uid="{00000000-0005-0000-0000-000083140000}"/>
    <cellStyle name="Normal 12 8 5 2 2" xfId="4107" xr:uid="{00000000-0005-0000-0000-000084140000}"/>
    <cellStyle name="Normal 12 8 5 3" xfId="4108" xr:uid="{00000000-0005-0000-0000-000085140000}"/>
    <cellStyle name="Normal 12 8 5 3 2" xfId="4109" xr:uid="{00000000-0005-0000-0000-000086140000}"/>
    <cellStyle name="Normal 12 8 5 4" xfId="4110" xr:uid="{00000000-0005-0000-0000-000087140000}"/>
    <cellStyle name="Normal 12 8 5 5" xfId="4111" xr:uid="{00000000-0005-0000-0000-000088140000}"/>
    <cellStyle name="Normal 12 8 5 6" xfId="4112" xr:uid="{00000000-0005-0000-0000-000089140000}"/>
    <cellStyle name="Normal 12 8 6" xfId="4113" xr:uid="{00000000-0005-0000-0000-00008A140000}"/>
    <cellStyle name="Normal 12 8 6 2" xfId="4114" xr:uid="{00000000-0005-0000-0000-00008B140000}"/>
    <cellStyle name="Normal 12 8 6 2 2" xfId="4115" xr:uid="{00000000-0005-0000-0000-00008C140000}"/>
    <cellStyle name="Normal 12 8 6 3" xfId="4116" xr:uid="{00000000-0005-0000-0000-00008D140000}"/>
    <cellStyle name="Normal 12 8 6 3 2" xfId="4117" xr:uid="{00000000-0005-0000-0000-00008E140000}"/>
    <cellStyle name="Normal 12 8 6 4" xfId="4118" xr:uid="{00000000-0005-0000-0000-00008F140000}"/>
    <cellStyle name="Normal 12 8 7" xfId="4119" xr:uid="{00000000-0005-0000-0000-000090140000}"/>
    <cellStyle name="Normal 12 8 7 2" xfId="4120" xr:uid="{00000000-0005-0000-0000-000091140000}"/>
    <cellStyle name="Normal 12 8 7 2 2" xfId="4121" xr:uid="{00000000-0005-0000-0000-000092140000}"/>
    <cellStyle name="Normal 12 8 7 3" xfId="4122" xr:uid="{00000000-0005-0000-0000-000093140000}"/>
    <cellStyle name="Normal 12 8 7 3 2" xfId="4123" xr:uid="{00000000-0005-0000-0000-000094140000}"/>
    <cellStyle name="Normal 12 8 7 4" xfId="4124" xr:uid="{00000000-0005-0000-0000-000095140000}"/>
    <cellStyle name="Normal 12 8 8" xfId="4125" xr:uid="{00000000-0005-0000-0000-000096140000}"/>
    <cellStyle name="Normal 12 8 8 2" xfId="4126" xr:uid="{00000000-0005-0000-0000-000097140000}"/>
    <cellStyle name="Normal 12 8 9" xfId="4127" xr:uid="{00000000-0005-0000-0000-000098140000}"/>
    <cellStyle name="Normal 12 8 9 2" xfId="4128" xr:uid="{00000000-0005-0000-0000-000099140000}"/>
    <cellStyle name="Normal 12 8_NOI Ok" xfId="4129" xr:uid="{00000000-0005-0000-0000-00009A140000}"/>
    <cellStyle name="Normal 12 9" xfId="4130" xr:uid="{00000000-0005-0000-0000-00009B140000}"/>
    <cellStyle name="Normal 12 9 10" xfId="4131" xr:uid="{00000000-0005-0000-0000-00009C140000}"/>
    <cellStyle name="Normal 12 9 10 2" xfId="4132" xr:uid="{00000000-0005-0000-0000-00009D140000}"/>
    <cellStyle name="Normal 12 9 11" xfId="4133" xr:uid="{00000000-0005-0000-0000-00009E140000}"/>
    <cellStyle name="Normal 12 9 12" xfId="4134" xr:uid="{00000000-0005-0000-0000-00009F140000}"/>
    <cellStyle name="Normal 12 9 2" xfId="4135" xr:uid="{00000000-0005-0000-0000-0000A0140000}"/>
    <cellStyle name="Normal 12 9 2 2" xfId="4136" xr:uid="{00000000-0005-0000-0000-0000A1140000}"/>
    <cellStyle name="Normal 12 9 2 2 2" xfId="4137" xr:uid="{00000000-0005-0000-0000-0000A2140000}"/>
    <cellStyle name="Normal 12 9 2 2 2 2" xfId="4138" xr:uid="{00000000-0005-0000-0000-0000A3140000}"/>
    <cellStyle name="Normal 12 9 2 2 3" xfId="4139" xr:uid="{00000000-0005-0000-0000-0000A4140000}"/>
    <cellStyle name="Normal 12 9 2 2 3 2" xfId="4140" xr:uid="{00000000-0005-0000-0000-0000A5140000}"/>
    <cellStyle name="Normal 12 9 2 2 4" xfId="4141" xr:uid="{00000000-0005-0000-0000-0000A6140000}"/>
    <cellStyle name="Normal 12 9 2 2 5" xfId="4142" xr:uid="{00000000-0005-0000-0000-0000A7140000}"/>
    <cellStyle name="Normal 12 9 2 2 6" xfId="4143" xr:uid="{00000000-0005-0000-0000-0000A8140000}"/>
    <cellStyle name="Normal 12 9 2 3" xfId="4144" xr:uid="{00000000-0005-0000-0000-0000A9140000}"/>
    <cellStyle name="Normal 12 9 2 3 2" xfId="4145" xr:uid="{00000000-0005-0000-0000-0000AA140000}"/>
    <cellStyle name="Normal 12 9 2 3 2 2" xfId="4146" xr:uid="{00000000-0005-0000-0000-0000AB140000}"/>
    <cellStyle name="Normal 12 9 2 3 3" xfId="4147" xr:uid="{00000000-0005-0000-0000-0000AC140000}"/>
    <cellStyle name="Normal 12 9 2 3 3 2" xfId="4148" xr:uid="{00000000-0005-0000-0000-0000AD140000}"/>
    <cellStyle name="Normal 12 9 2 3 4" xfId="4149" xr:uid="{00000000-0005-0000-0000-0000AE140000}"/>
    <cellStyle name="Normal 12 9 2 4" xfId="4150" xr:uid="{00000000-0005-0000-0000-0000AF140000}"/>
    <cellStyle name="Normal 12 9 2 4 2" xfId="4151" xr:uid="{00000000-0005-0000-0000-0000B0140000}"/>
    <cellStyle name="Normal 12 9 2 4 2 2" xfId="4152" xr:uid="{00000000-0005-0000-0000-0000B1140000}"/>
    <cellStyle name="Normal 12 9 2 4 3" xfId="4153" xr:uid="{00000000-0005-0000-0000-0000B2140000}"/>
    <cellStyle name="Normal 12 9 2 4 3 2" xfId="4154" xr:uid="{00000000-0005-0000-0000-0000B3140000}"/>
    <cellStyle name="Normal 12 9 2 4 4" xfId="4155" xr:uid="{00000000-0005-0000-0000-0000B4140000}"/>
    <cellStyle name="Normal 12 9 2 5" xfId="4156" xr:uid="{00000000-0005-0000-0000-0000B5140000}"/>
    <cellStyle name="Normal 12 9 2 5 2" xfId="4157" xr:uid="{00000000-0005-0000-0000-0000B6140000}"/>
    <cellStyle name="Normal 12 9 2 6" xfId="4158" xr:uid="{00000000-0005-0000-0000-0000B7140000}"/>
    <cellStyle name="Normal 12 9 2 6 2" xfId="4159" xr:uid="{00000000-0005-0000-0000-0000B8140000}"/>
    <cellStyle name="Normal 12 9 2 7" xfId="4160" xr:uid="{00000000-0005-0000-0000-0000B9140000}"/>
    <cellStyle name="Normal 12 9 2 7 2" xfId="4161" xr:uid="{00000000-0005-0000-0000-0000BA140000}"/>
    <cellStyle name="Normal 12 9 2 8" xfId="4162" xr:uid="{00000000-0005-0000-0000-0000BB140000}"/>
    <cellStyle name="Normal 12 9 2 9" xfId="4163" xr:uid="{00000000-0005-0000-0000-0000BC140000}"/>
    <cellStyle name="Normal 12 9 2_NOI Ok" xfId="4164" xr:uid="{00000000-0005-0000-0000-0000BD140000}"/>
    <cellStyle name="Normal 12 9 3" xfId="4165" xr:uid="{00000000-0005-0000-0000-0000BE140000}"/>
    <cellStyle name="Normal 12 9 3 2" xfId="4166" xr:uid="{00000000-0005-0000-0000-0000BF140000}"/>
    <cellStyle name="Normal 12 9 3 2 2" xfId="4167" xr:uid="{00000000-0005-0000-0000-0000C0140000}"/>
    <cellStyle name="Normal 12 9 3 2 2 2" xfId="4168" xr:uid="{00000000-0005-0000-0000-0000C1140000}"/>
    <cellStyle name="Normal 12 9 3 2 3" xfId="4169" xr:uid="{00000000-0005-0000-0000-0000C2140000}"/>
    <cellStyle name="Normal 12 9 3 2 3 2" xfId="4170" xr:uid="{00000000-0005-0000-0000-0000C3140000}"/>
    <cellStyle name="Normal 12 9 3 2 4" xfId="4171" xr:uid="{00000000-0005-0000-0000-0000C4140000}"/>
    <cellStyle name="Normal 12 9 3 2 5" xfId="4172" xr:uid="{00000000-0005-0000-0000-0000C5140000}"/>
    <cellStyle name="Normal 12 9 3 2 6" xfId="4173" xr:uid="{00000000-0005-0000-0000-0000C6140000}"/>
    <cellStyle name="Normal 12 9 3 3" xfId="4174" xr:uid="{00000000-0005-0000-0000-0000C7140000}"/>
    <cellStyle name="Normal 12 9 3 3 2" xfId="4175" xr:uid="{00000000-0005-0000-0000-0000C8140000}"/>
    <cellStyle name="Normal 12 9 3 3 2 2" xfId="4176" xr:uid="{00000000-0005-0000-0000-0000C9140000}"/>
    <cellStyle name="Normal 12 9 3 3 3" xfId="4177" xr:uid="{00000000-0005-0000-0000-0000CA140000}"/>
    <cellStyle name="Normal 12 9 3 3 3 2" xfId="4178" xr:uid="{00000000-0005-0000-0000-0000CB140000}"/>
    <cellStyle name="Normal 12 9 3 3 4" xfId="4179" xr:uid="{00000000-0005-0000-0000-0000CC140000}"/>
    <cellStyle name="Normal 12 9 3 4" xfId="4180" xr:uid="{00000000-0005-0000-0000-0000CD140000}"/>
    <cellStyle name="Normal 12 9 3 4 2" xfId="4181" xr:uid="{00000000-0005-0000-0000-0000CE140000}"/>
    <cellStyle name="Normal 12 9 3 4 2 2" xfId="4182" xr:uid="{00000000-0005-0000-0000-0000CF140000}"/>
    <cellStyle name="Normal 12 9 3 4 3" xfId="4183" xr:uid="{00000000-0005-0000-0000-0000D0140000}"/>
    <cellStyle name="Normal 12 9 3 4 3 2" xfId="4184" xr:uid="{00000000-0005-0000-0000-0000D1140000}"/>
    <cellStyle name="Normal 12 9 3 4 4" xfId="4185" xr:uid="{00000000-0005-0000-0000-0000D2140000}"/>
    <cellStyle name="Normal 12 9 3 5" xfId="4186" xr:uid="{00000000-0005-0000-0000-0000D3140000}"/>
    <cellStyle name="Normal 12 9 3 5 2" xfId="4187" xr:uid="{00000000-0005-0000-0000-0000D4140000}"/>
    <cellStyle name="Normal 12 9 3 6" xfId="4188" xr:uid="{00000000-0005-0000-0000-0000D5140000}"/>
    <cellStyle name="Normal 12 9 3 6 2" xfId="4189" xr:uid="{00000000-0005-0000-0000-0000D6140000}"/>
    <cellStyle name="Normal 12 9 3 7" xfId="4190" xr:uid="{00000000-0005-0000-0000-0000D7140000}"/>
    <cellStyle name="Normal 12 9 3 7 2" xfId="4191" xr:uid="{00000000-0005-0000-0000-0000D8140000}"/>
    <cellStyle name="Normal 12 9 3 8" xfId="4192" xr:uid="{00000000-0005-0000-0000-0000D9140000}"/>
    <cellStyle name="Normal 12 9 3 9" xfId="4193" xr:uid="{00000000-0005-0000-0000-0000DA140000}"/>
    <cellStyle name="Normal 12 9 3_NOI Ok" xfId="4194" xr:uid="{00000000-0005-0000-0000-0000DB140000}"/>
    <cellStyle name="Normal 12 9 4" xfId="4195" xr:uid="{00000000-0005-0000-0000-0000DC140000}"/>
    <cellStyle name="Normal 12 9 4 2" xfId="4196" xr:uid="{00000000-0005-0000-0000-0000DD140000}"/>
    <cellStyle name="Normal 12 9 4 2 2" xfId="4197" xr:uid="{00000000-0005-0000-0000-0000DE140000}"/>
    <cellStyle name="Normal 12 9 4 2 2 2" xfId="4198" xr:uid="{00000000-0005-0000-0000-0000DF140000}"/>
    <cellStyle name="Normal 12 9 4 2 3" xfId="4199" xr:uid="{00000000-0005-0000-0000-0000E0140000}"/>
    <cellStyle name="Normal 12 9 4 2 3 2" xfId="4200" xr:uid="{00000000-0005-0000-0000-0000E1140000}"/>
    <cellStyle name="Normal 12 9 4 2 4" xfId="4201" xr:uid="{00000000-0005-0000-0000-0000E2140000}"/>
    <cellStyle name="Normal 12 9 4 2 5" xfId="4202" xr:uid="{00000000-0005-0000-0000-0000E3140000}"/>
    <cellStyle name="Normal 12 9 4 2 6" xfId="4203" xr:uid="{00000000-0005-0000-0000-0000E4140000}"/>
    <cellStyle name="Normal 12 9 4 3" xfId="4204" xr:uid="{00000000-0005-0000-0000-0000E5140000}"/>
    <cellStyle name="Normal 12 9 4 3 2" xfId="4205" xr:uid="{00000000-0005-0000-0000-0000E6140000}"/>
    <cellStyle name="Normal 12 9 4 3 2 2" xfId="4206" xr:uid="{00000000-0005-0000-0000-0000E7140000}"/>
    <cellStyle name="Normal 12 9 4 3 3" xfId="4207" xr:uid="{00000000-0005-0000-0000-0000E8140000}"/>
    <cellStyle name="Normal 12 9 4 3 3 2" xfId="4208" xr:uid="{00000000-0005-0000-0000-0000E9140000}"/>
    <cellStyle name="Normal 12 9 4 3 4" xfId="4209" xr:uid="{00000000-0005-0000-0000-0000EA140000}"/>
    <cellStyle name="Normal 12 9 4 4" xfId="4210" xr:uid="{00000000-0005-0000-0000-0000EB140000}"/>
    <cellStyle name="Normal 12 9 4 4 2" xfId="4211" xr:uid="{00000000-0005-0000-0000-0000EC140000}"/>
    <cellStyle name="Normal 12 9 4 4 2 2" xfId="4212" xr:uid="{00000000-0005-0000-0000-0000ED140000}"/>
    <cellStyle name="Normal 12 9 4 4 3" xfId="4213" xr:uid="{00000000-0005-0000-0000-0000EE140000}"/>
    <cellStyle name="Normal 12 9 4 4 3 2" xfId="4214" xr:uid="{00000000-0005-0000-0000-0000EF140000}"/>
    <cellStyle name="Normal 12 9 4 4 4" xfId="4215" xr:uid="{00000000-0005-0000-0000-0000F0140000}"/>
    <cellStyle name="Normal 12 9 4 5" xfId="4216" xr:uid="{00000000-0005-0000-0000-0000F1140000}"/>
    <cellStyle name="Normal 12 9 4 5 2" xfId="4217" xr:uid="{00000000-0005-0000-0000-0000F2140000}"/>
    <cellStyle name="Normal 12 9 4 6" xfId="4218" xr:uid="{00000000-0005-0000-0000-0000F3140000}"/>
    <cellStyle name="Normal 12 9 4 6 2" xfId="4219" xr:uid="{00000000-0005-0000-0000-0000F4140000}"/>
    <cellStyle name="Normal 12 9 4 7" xfId="4220" xr:uid="{00000000-0005-0000-0000-0000F5140000}"/>
    <cellStyle name="Normal 12 9 4 7 2" xfId="4221" xr:uid="{00000000-0005-0000-0000-0000F6140000}"/>
    <cellStyle name="Normal 12 9 4 8" xfId="4222" xr:uid="{00000000-0005-0000-0000-0000F7140000}"/>
    <cellStyle name="Normal 12 9 4 9" xfId="4223" xr:uid="{00000000-0005-0000-0000-0000F8140000}"/>
    <cellStyle name="Normal 12 9 4_NOI Ok" xfId="4224" xr:uid="{00000000-0005-0000-0000-0000F9140000}"/>
    <cellStyle name="Normal 12 9 5" xfId="4225" xr:uid="{00000000-0005-0000-0000-0000FA140000}"/>
    <cellStyle name="Normal 12 9 5 2" xfId="4226" xr:uid="{00000000-0005-0000-0000-0000FB140000}"/>
    <cellStyle name="Normal 12 9 5 2 2" xfId="4227" xr:uid="{00000000-0005-0000-0000-0000FC140000}"/>
    <cellStyle name="Normal 12 9 5 3" xfId="4228" xr:uid="{00000000-0005-0000-0000-0000FD140000}"/>
    <cellStyle name="Normal 12 9 5 3 2" xfId="4229" xr:uid="{00000000-0005-0000-0000-0000FE140000}"/>
    <cellStyle name="Normal 12 9 5 4" xfId="4230" xr:uid="{00000000-0005-0000-0000-0000FF140000}"/>
    <cellStyle name="Normal 12 9 5 5" xfId="4231" xr:uid="{00000000-0005-0000-0000-000000150000}"/>
    <cellStyle name="Normal 12 9 5 6" xfId="4232" xr:uid="{00000000-0005-0000-0000-000001150000}"/>
    <cellStyle name="Normal 12 9 6" xfId="4233" xr:uid="{00000000-0005-0000-0000-000002150000}"/>
    <cellStyle name="Normal 12 9 6 2" xfId="4234" xr:uid="{00000000-0005-0000-0000-000003150000}"/>
    <cellStyle name="Normal 12 9 6 2 2" xfId="4235" xr:uid="{00000000-0005-0000-0000-000004150000}"/>
    <cellStyle name="Normal 12 9 6 3" xfId="4236" xr:uid="{00000000-0005-0000-0000-000005150000}"/>
    <cellStyle name="Normal 12 9 6 3 2" xfId="4237" xr:uid="{00000000-0005-0000-0000-000006150000}"/>
    <cellStyle name="Normal 12 9 6 4" xfId="4238" xr:uid="{00000000-0005-0000-0000-000007150000}"/>
    <cellStyle name="Normal 12 9 7" xfId="4239" xr:uid="{00000000-0005-0000-0000-000008150000}"/>
    <cellStyle name="Normal 12 9 7 2" xfId="4240" xr:uid="{00000000-0005-0000-0000-000009150000}"/>
    <cellStyle name="Normal 12 9 7 2 2" xfId="4241" xr:uid="{00000000-0005-0000-0000-00000A150000}"/>
    <cellStyle name="Normal 12 9 7 3" xfId="4242" xr:uid="{00000000-0005-0000-0000-00000B150000}"/>
    <cellStyle name="Normal 12 9 7 3 2" xfId="4243" xr:uid="{00000000-0005-0000-0000-00000C150000}"/>
    <cellStyle name="Normal 12 9 7 4" xfId="4244" xr:uid="{00000000-0005-0000-0000-00000D150000}"/>
    <cellStyle name="Normal 12 9 8" xfId="4245" xr:uid="{00000000-0005-0000-0000-00000E150000}"/>
    <cellStyle name="Normal 12 9 8 2" xfId="4246" xr:uid="{00000000-0005-0000-0000-00000F150000}"/>
    <cellStyle name="Normal 12 9 9" xfId="4247" xr:uid="{00000000-0005-0000-0000-000010150000}"/>
    <cellStyle name="Normal 12 9 9 2" xfId="4248" xr:uid="{00000000-0005-0000-0000-000011150000}"/>
    <cellStyle name="Normal 12 9_NOI Ok" xfId="4249" xr:uid="{00000000-0005-0000-0000-000012150000}"/>
    <cellStyle name="Normal 12_NOI Ok" xfId="4250" xr:uid="{00000000-0005-0000-0000-000013150000}"/>
    <cellStyle name="Normal 13" xfId="188" xr:uid="{00000000-0005-0000-0000-000014150000}"/>
    <cellStyle name="Normal 13 2" xfId="256" xr:uid="{00000000-0005-0000-0000-000015150000}"/>
    <cellStyle name="Normal 13 2 2" xfId="4253" xr:uid="{00000000-0005-0000-0000-000016150000}"/>
    <cellStyle name="Normal 13 2 2 2" xfId="4254" xr:uid="{00000000-0005-0000-0000-000017150000}"/>
    <cellStyle name="Normal 13 2 3" xfId="4255" xr:uid="{00000000-0005-0000-0000-000018150000}"/>
    <cellStyle name="Normal 13 2 3 2" xfId="4256" xr:uid="{00000000-0005-0000-0000-000019150000}"/>
    <cellStyle name="Normal 13 2 4" xfId="4257" xr:uid="{00000000-0005-0000-0000-00001A150000}"/>
    <cellStyle name="Normal 13 2 5" xfId="4252" xr:uid="{00000000-0005-0000-0000-00001B150000}"/>
    <cellStyle name="Normal 13 3" xfId="410" xr:uid="{00000000-0005-0000-0000-00001C150000}"/>
    <cellStyle name="Normal 13 3 2" xfId="4258" xr:uid="{00000000-0005-0000-0000-00001D150000}"/>
    <cellStyle name="Normal 13 4" xfId="4251" xr:uid="{00000000-0005-0000-0000-00001E150000}"/>
    <cellStyle name="Normal 13 5" xfId="564" xr:uid="{00000000-0005-0000-0000-00001F150000}"/>
    <cellStyle name="Normal 14" xfId="191" xr:uid="{00000000-0005-0000-0000-000020150000}"/>
    <cellStyle name="Normal 14 10" xfId="4260" xr:uid="{00000000-0005-0000-0000-000021150000}"/>
    <cellStyle name="Normal 14 10 2" xfId="4261" xr:uid="{00000000-0005-0000-0000-000022150000}"/>
    <cellStyle name="Normal 14 10 2 2" xfId="4262" xr:uid="{00000000-0005-0000-0000-000023150000}"/>
    <cellStyle name="Normal 14 10 2 2 2" xfId="4263" xr:uid="{00000000-0005-0000-0000-000024150000}"/>
    <cellStyle name="Normal 14 10 2 3" xfId="4264" xr:uid="{00000000-0005-0000-0000-000025150000}"/>
    <cellStyle name="Normal 14 10 2 3 2" xfId="4265" xr:uid="{00000000-0005-0000-0000-000026150000}"/>
    <cellStyle name="Normal 14 10 2 4" xfId="4266" xr:uid="{00000000-0005-0000-0000-000027150000}"/>
    <cellStyle name="Normal 14 10 2 5" xfId="4267" xr:uid="{00000000-0005-0000-0000-000028150000}"/>
    <cellStyle name="Normal 14 10 2 6" xfId="4268" xr:uid="{00000000-0005-0000-0000-000029150000}"/>
    <cellStyle name="Normal 14 10 3" xfId="4269" xr:uid="{00000000-0005-0000-0000-00002A150000}"/>
    <cellStyle name="Normal 14 10 3 2" xfId="4270" xr:uid="{00000000-0005-0000-0000-00002B150000}"/>
    <cellStyle name="Normal 14 10 3 2 2" xfId="4271" xr:uid="{00000000-0005-0000-0000-00002C150000}"/>
    <cellStyle name="Normal 14 10 3 3" xfId="4272" xr:uid="{00000000-0005-0000-0000-00002D150000}"/>
    <cellStyle name="Normal 14 10 3 3 2" xfId="4273" xr:uid="{00000000-0005-0000-0000-00002E150000}"/>
    <cellStyle name="Normal 14 10 3 4" xfId="4274" xr:uid="{00000000-0005-0000-0000-00002F150000}"/>
    <cellStyle name="Normal 14 10 4" xfId="4275" xr:uid="{00000000-0005-0000-0000-000030150000}"/>
    <cellStyle name="Normal 14 10 4 2" xfId="4276" xr:uid="{00000000-0005-0000-0000-000031150000}"/>
    <cellStyle name="Normal 14 10 4 2 2" xfId="4277" xr:uid="{00000000-0005-0000-0000-000032150000}"/>
    <cellStyle name="Normal 14 10 4 3" xfId="4278" xr:uid="{00000000-0005-0000-0000-000033150000}"/>
    <cellStyle name="Normal 14 10 4 3 2" xfId="4279" xr:uid="{00000000-0005-0000-0000-000034150000}"/>
    <cellStyle name="Normal 14 10 4 4" xfId="4280" xr:uid="{00000000-0005-0000-0000-000035150000}"/>
    <cellStyle name="Normal 14 10 5" xfId="4281" xr:uid="{00000000-0005-0000-0000-000036150000}"/>
    <cellStyle name="Normal 14 10 5 2" xfId="4282" xr:uid="{00000000-0005-0000-0000-000037150000}"/>
    <cellStyle name="Normal 14 10 6" xfId="4283" xr:uid="{00000000-0005-0000-0000-000038150000}"/>
    <cellStyle name="Normal 14 10 6 2" xfId="4284" xr:uid="{00000000-0005-0000-0000-000039150000}"/>
    <cellStyle name="Normal 14 10 7" xfId="4285" xr:uid="{00000000-0005-0000-0000-00003A150000}"/>
    <cellStyle name="Normal 14 10 7 2" xfId="4286" xr:uid="{00000000-0005-0000-0000-00003B150000}"/>
    <cellStyle name="Normal 14 10 8" xfId="4287" xr:uid="{00000000-0005-0000-0000-00003C150000}"/>
    <cellStyle name="Normal 14 10 9" xfId="4288" xr:uid="{00000000-0005-0000-0000-00003D150000}"/>
    <cellStyle name="Normal 14 10_NOI Ok" xfId="4289" xr:uid="{00000000-0005-0000-0000-00003E150000}"/>
    <cellStyle name="Normal 14 11" xfId="4290" xr:uid="{00000000-0005-0000-0000-00003F150000}"/>
    <cellStyle name="Normal 14 11 2" xfId="4291" xr:uid="{00000000-0005-0000-0000-000040150000}"/>
    <cellStyle name="Normal 14 11 2 2" xfId="4292" xr:uid="{00000000-0005-0000-0000-000041150000}"/>
    <cellStyle name="Normal 14 11 2 2 2" xfId="4293" xr:uid="{00000000-0005-0000-0000-000042150000}"/>
    <cellStyle name="Normal 14 11 2 3" xfId="4294" xr:uid="{00000000-0005-0000-0000-000043150000}"/>
    <cellStyle name="Normal 14 11 2 3 2" xfId="4295" xr:uid="{00000000-0005-0000-0000-000044150000}"/>
    <cellStyle name="Normal 14 11 2 4" xfId="4296" xr:uid="{00000000-0005-0000-0000-000045150000}"/>
    <cellStyle name="Normal 14 11 2 5" xfId="4297" xr:uid="{00000000-0005-0000-0000-000046150000}"/>
    <cellStyle name="Normal 14 11 2 6" xfId="4298" xr:uid="{00000000-0005-0000-0000-000047150000}"/>
    <cellStyle name="Normal 14 11 3" xfId="4299" xr:uid="{00000000-0005-0000-0000-000048150000}"/>
    <cellStyle name="Normal 14 11 3 2" xfId="4300" xr:uid="{00000000-0005-0000-0000-000049150000}"/>
    <cellStyle name="Normal 14 11 3 2 2" xfId="4301" xr:uid="{00000000-0005-0000-0000-00004A150000}"/>
    <cellStyle name="Normal 14 11 3 3" xfId="4302" xr:uid="{00000000-0005-0000-0000-00004B150000}"/>
    <cellStyle name="Normal 14 11 3 3 2" xfId="4303" xr:uid="{00000000-0005-0000-0000-00004C150000}"/>
    <cellStyle name="Normal 14 11 3 4" xfId="4304" xr:uid="{00000000-0005-0000-0000-00004D150000}"/>
    <cellStyle name="Normal 14 11 4" xfId="4305" xr:uid="{00000000-0005-0000-0000-00004E150000}"/>
    <cellStyle name="Normal 14 11 4 2" xfId="4306" xr:uid="{00000000-0005-0000-0000-00004F150000}"/>
    <cellStyle name="Normal 14 11 4 2 2" xfId="4307" xr:uid="{00000000-0005-0000-0000-000050150000}"/>
    <cellStyle name="Normal 14 11 4 3" xfId="4308" xr:uid="{00000000-0005-0000-0000-000051150000}"/>
    <cellStyle name="Normal 14 11 4 3 2" xfId="4309" xr:uid="{00000000-0005-0000-0000-000052150000}"/>
    <cellStyle name="Normal 14 11 4 4" xfId="4310" xr:uid="{00000000-0005-0000-0000-000053150000}"/>
    <cellStyle name="Normal 14 11 5" xfId="4311" xr:uid="{00000000-0005-0000-0000-000054150000}"/>
    <cellStyle name="Normal 14 11 5 2" xfId="4312" xr:uid="{00000000-0005-0000-0000-000055150000}"/>
    <cellStyle name="Normal 14 11 6" xfId="4313" xr:uid="{00000000-0005-0000-0000-000056150000}"/>
    <cellStyle name="Normal 14 11 6 2" xfId="4314" xr:uid="{00000000-0005-0000-0000-000057150000}"/>
    <cellStyle name="Normal 14 11 7" xfId="4315" xr:uid="{00000000-0005-0000-0000-000058150000}"/>
    <cellStyle name="Normal 14 11 7 2" xfId="4316" xr:uid="{00000000-0005-0000-0000-000059150000}"/>
    <cellStyle name="Normal 14 11 8" xfId="4317" xr:uid="{00000000-0005-0000-0000-00005A150000}"/>
    <cellStyle name="Normal 14 11 9" xfId="4318" xr:uid="{00000000-0005-0000-0000-00005B150000}"/>
    <cellStyle name="Normal 14 11_NOI Ok" xfId="4319" xr:uid="{00000000-0005-0000-0000-00005C150000}"/>
    <cellStyle name="Normal 14 12" xfId="4320" xr:uid="{00000000-0005-0000-0000-00005D150000}"/>
    <cellStyle name="Normal 14 12 2" xfId="4321" xr:uid="{00000000-0005-0000-0000-00005E150000}"/>
    <cellStyle name="Normal 14 12 2 2" xfId="4322" xr:uid="{00000000-0005-0000-0000-00005F150000}"/>
    <cellStyle name="Normal 14 12 3" xfId="4323" xr:uid="{00000000-0005-0000-0000-000060150000}"/>
    <cellStyle name="Normal 14 12 3 2" xfId="4324" xr:uid="{00000000-0005-0000-0000-000061150000}"/>
    <cellStyle name="Normal 14 12 4" xfId="4325" xr:uid="{00000000-0005-0000-0000-000062150000}"/>
    <cellStyle name="Normal 14 12 5" xfId="4326" xr:uid="{00000000-0005-0000-0000-000063150000}"/>
    <cellStyle name="Normal 14 12 6" xfId="4327" xr:uid="{00000000-0005-0000-0000-000064150000}"/>
    <cellStyle name="Normal 14 13" xfId="4328" xr:uid="{00000000-0005-0000-0000-000065150000}"/>
    <cellStyle name="Normal 14 13 2" xfId="4329" xr:uid="{00000000-0005-0000-0000-000066150000}"/>
    <cellStyle name="Normal 14 13 2 2" xfId="4330" xr:uid="{00000000-0005-0000-0000-000067150000}"/>
    <cellStyle name="Normal 14 13 3" xfId="4331" xr:uid="{00000000-0005-0000-0000-000068150000}"/>
    <cellStyle name="Normal 14 13 3 2" xfId="4332" xr:uid="{00000000-0005-0000-0000-000069150000}"/>
    <cellStyle name="Normal 14 13 4" xfId="4333" xr:uid="{00000000-0005-0000-0000-00006A150000}"/>
    <cellStyle name="Normal 14 14" xfId="4334" xr:uid="{00000000-0005-0000-0000-00006B150000}"/>
    <cellStyle name="Normal 14 14 2" xfId="4335" xr:uid="{00000000-0005-0000-0000-00006C150000}"/>
    <cellStyle name="Normal 14 14 2 2" xfId="4336" xr:uid="{00000000-0005-0000-0000-00006D150000}"/>
    <cellStyle name="Normal 14 14 3" xfId="4337" xr:uid="{00000000-0005-0000-0000-00006E150000}"/>
    <cellStyle name="Normal 14 14 3 2" xfId="4338" xr:uid="{00000000-0005-0000-0000-00006F150000}"/>
    <cellStyle name="Normal 14 14 4" xfId="4339" xr:uid="{00000000-0005-0000-0000-000070150000}"/>
    <cellStyle name="Normal 14 15" xfId="4340" xr:uid="{00000000-0005-0000-0000-000071150000}"/>
    <cellStyle name="Normal 14 15 2" xfId="4341" xr:uid="{00000000-0005-0000-0000-000072150000}"/>
    <cellStyle name="Normal 14 16" xfId="4342" xr:uid="{00000000-0005-0000-0000-000073150000}"/>
    <cellStyle name="Normal 14 16 2" xfId="4343" xr:uid="{00000000-0005-0000-0000-000074150000}"/>
    <cellStyle name="Normal 14 17" xfId="4344" xr:uid="{00000000-0005-0000-0000-000075150000}"/>
    <cellStyle name="Normal 14 17 2" xfId="4345" xr:uid="{00000000-0005-0000-0000-000076150000}"/>
    <cellStyle name="Normal 14 18" xfId="4346" xr:uid="{00000000-0005-0000-0000-000077150000}"/>
    <cellStyle name="Normal 14 19" xfId="4347" xr:uid="{00000000-0005-0000-0000-000078150000}"/>
    <cellStyle name="Normal 14 2" xfId="4348" xr:uid="{00000000-0005-0000-0000-000079150000}"/>
    <cellStyle name="Normal 14 2 10" xfId="4349" xr:uid="{00000000-0005-0000-0000-00007A150000}"/>
    <cellStyle name="Normal 14 2 10 2" xfId="4350" xr:uid="{00000000-0005-0000-0000-00007B150000}"/>
    <cellStyle name="Normal 14 2 11" xfId="4351" xr:uid="{00000000-0005-0000-0000-00007C150000}"/>
    <cellStyle name="Normal 14 2 12" xfId="4352" xr:uid="{00000000-0005-0000-0000-00007D150000}"/>
    <cellStyle name="Normal 14 2 2" xfId="4353" xr:uid="{00000000-0005-0000-0000-00007E150000}"/>
    <cellStyle name="Normal 14 2 2 2" xfId="4354" xr:uid="{00000000-0005-0000-0000-00007F150000}"/>
    <cellStyle name="Normal 14 2 2 2 2" xfId="4355" xr:uid="{00000000-0005-0000-0000-000080150000}"/>
    <cellStyle name="Normal 14 2 2 2 2 2" xfId="4356" xr:uid="{00000000-0005-0000-0000-000081150000}"/>
    <cellStyle name="Normal 14 2 2 2 3" xfId="4357" xr:uid="{00000000-0005-0000-0000-000082150000}"/>
    <cellStyle name="Normal 14 2 2 2 3 2" xfId="4358" xr:uid="{00000000-0005-0000-0000-000083150000}"/>
    <cellStyle name="Normal 14 2 2 2 4" xfId="4359" xr:uid="{00000000-0005-0000-0000-000084150000}"/>
    <cellStyle name="Normal 14 2 2 2 5" xfId="4360" xr:uid="{00000000-0005-0000-0000-000085150000}"/>
    <cellStyle name="Normal 14 2 2 2 6" xfId="4361" xr:uid="{00000000-0005-0000-0000-000086150000}"/>
    <cellStyle name="Normal 14 2 2 3" xfId="4362" xr:uid="{00000000-0005-0000-0000-000087150000}"/>
    <cellStyle name="Normal 14 2 2 3 2" xfId="4363" xr:uid="{00000000-0005-0000-0000-000088150000}"/>
    <cellStyle name="Normal 14 2 2 3 2 2" xfId="4364" xr:uid="{00000000-0005-0000-0000-000089150000}"/>
    <cellStyle name="Normal 14 2 2 3 3" xfId="4365" xr:uid="{00000000-0005-0000-0000-00008A150000}"/>
    <cellStyle name="Normal 14 2 2 3 3 2" xfId="4366" xr:uid="{00000000-0005-0000-0000-00008B150000}"/>
    <cellStyle name="Normal 14 2 2 3 4" xfId="4367" xr:uid="{00000000-0005-0000-0000-00008C150000}"/>
    <cellStyle name="Normal 14 2 2 4" xfId="4368" xr:uid="{00000000-0005-0000-0000-00008D150000}"/>
    <cellStyle name="Normal 14 2 2 4 2" xfId="4369" xr:uid="{00000000-0005-0000-0000-00008E150000}"/>
    <cellStyle name="Normal 14 2 2 4 2 2" xfId="4370" xr:uid="{00000000-0005-0000-0000-00008F150000}"/>
    <cellStyle name="Normal 14 2 2 4 3" xfId="4371" xr:uid="{00000000-0005-0000-0000-000090150000}"/>
    <cellStyle name="Normal 14 2 2 4 3 2" xfId="4372" xr:uid="{00000000-0005-0000-0000-000091150000}"/>
    <cellStyle name="Normal 14 2 2 4 4" xfId="4373" xr:uid="{00000000-0005-0000-0000-000092150000}"/>
    <cellStyle name="Normal 14 2 2 5" xfId="4374" xr:uid="{00000000-0005-0000-0000-000093150000}"/>
    <cellStyle name="Normal 14 2 2 5 2" xfId="4375" xr:uid="{00000000-0005-0000-0000-000094150000}"/>
    <cellStyle name="Normal 14 2 2 6" xfId="4376" xr:uid="{00000000-0005-0000-0000-000095150000}"/>
    <cellStyle name="Normal 14 2 2 6 2" xfId="4377" xr:uid="{00000000-0005-0000-0000-000096150000}"/>
    <cellStyle name="Normal 14 2 2 7" xfId="4378" xr:uid="{00000000-0005-0000-0000-000097150000}"/>
    <cellStyle name="Normal 14 2 2 7 2" xfId="4379" xr:uid="{00000000-0005-0000-0000-000098150000}"/>
    <cellStyle name="Normal 14 2 2 8" xfId="4380" xr:uid="{00000000-0005-0000-0000-000099150000}"/>
    <cellStyle name="Normal 14 2 2 9" xfId="4381" xr:uid="{00000000-0005-0000-0000-00009A150000}"/>
    <cellStyle name="Normal 14 2 2_NOI Ok" xfId="4382" xr:uid="{00000000-0005-0000-0000-00009B150000}"/>
    <cellStyle name="Normal 14 2 3" xfId="4383" xr:uid="{00000000-0005-0000-0000-00009C150000}"/>
    <cellStyle name="Normal 14 2 3 2" xfId="4384" xr:uid="{00000000-0005-0000-0000-00009D150000}"/>
    <cellStyle name="Normal 14 2 3 2 2" xfId="4385" xr:uid="{00000000-0005-0000-0000-00009E150000}"/>
    <cellStyle name="Normal 14 2 3 2 2 2" xfId="4386" xr:uid="{00000000-0005-0000-0000-00009F150000}"/>
    <cellStyle name="Normal 14 2 3 2 3" xfId="4387" xr:uid="{00000000-0005-0000-0000-0000A0150000}"/>
    <cellStyle name="Normal 14 2 3 2 3 2" xfId="4388" xr:uid="{00000000-0005-0000-0000-0000A1150000}"/>
    <cellStyle name="Normal 14 2 3 2 4" xfId="4389" xr:uid="{00000000-0005-0000-0000-0000A2150000}"/>
    <cellStyle name="Normal 14 2 3 2 5" xfId="4390" xr:uid="{00000000-0005-0000-0000-0000A3150000}"/>
    <cellStyle name="Normal 14 2 3 2 6" xfId="4391" xr:uid="{00000000-0005-0000-0000-0000A4150000}"/>
    <cellStyle name="Normal 14 2 3 3" xfId="4392" xr:uid="{00000000-0005-0000-0000-0000A5150000}"/>
    <cellStyle name="Normal 14 2 3 3 2" xfId="4393" xr:uid="{00000000-0005-0000-0000-0000A6150000}"/>
    <cellStyle name="Normal 14 2 3 3 2 2" xfId="4394" xr:uid="{00000000-0005-0000-0000-0000A7150000}"/>
    <cellStyle name="Normal 14 2 3 3 3" xfId="4395" xr:uid="{00000000-0005-0000-0000-0000A8150000}"/>
    <cellStyle name="Normal 14 2 3 3 3 2" xfId="4396" xr:uid="{00000000-0005-0000-0000-0000A9150000}"/>
    <cellStyle name="Normal 14 2 3 3 4" xfId="4397" xr:uid="{00000000-0005-0000-0000-0000AA150000}"/>
    <cellStyle name="Normal 14 2 3 4" xfId="4398" xr:uid="{00000000-0005-0000-0000-0000AB150000}"/>
    <cellStyle name="Normal 14 2 3 4 2" xfId="4399" xr:uid="{00000000-0005-0000-0000-0000AC150000}"/>
    <cellStyle name="Normal 14 2 3 4 2 2" xfId="4400" xr:uid="{00000000-0005-0000-0000-0000AD150000}"/>
    <cellStyle name="Normal 14 2 3 4 3" xfId="4401" xr:uid="{00000000-0005-0000-0000-0000AE150000}"/>
    <cellStyle name="Normal 14 2 3 4 3 2" xfId="4402" xr:uid="{00000000-0005-0000-0000-0000AF150000}"/>
    <cellStyle name="Normal 14 2 3 4 4" xfId="4403" xr:uid="{00000000-0005-0000-0000-0000B0150000}"/>
    <cellStyle name="Normal 14 2 3 5" xfId="4404" xr:uid="{00000000-0005-0000-0000-0000B1150000}"/>
    <cellStyle name="Normal 14 2 3 5 2" xfId="4405" xr:uid="{00000000-0005-0000-0000-0000B2150000}"/>
    <cellStyle name="Normal 14 2 3 6" xfId="4406" xr:uid="{00000000-0005-0000-0000-0000B3150000}"/>
    <cellStyle name="Normal 14 2 3 6 2" xfId="4407" xr:uid="{00000000-0005-0000-0000-0000B4150000}"/>
    <cellStyle name="Normal 14 2 3 7" xfId="4408" xr:uid="{00000000-0005-0000-0000-0000B5150000}"/>
    <cellStyle name="Normal 14 2 3 7 2" xfId="4409" xr:uid="{00000000-0005-0000-0000-0000B6150000}"/>
    <cellStyle name="Normal 14 2 3 8" xfId="4410" xr:uid="{00000000-0005-0000-0000-0000B7150000}"/>
    <cellStyle name="Normal 14 2 3 9" xfId="4411" xr:uid="{00000000-0005-0000-0000-0000B8150000}"/>
    <cellStyle name="Normal 14 2 3_NOI Ok" xfId="4412" xr:uid="{00000000-0005-0000-0000-0000B9150000}"/>
    <cellStyle name="Normal 14 2 4" xfId="4413" xr:uid="{00000000-0005-0000-0000-0000BA150000}"/>
    <cellStyle name="Normal 14 2 4 2" xfId="4414" xr:uid="{00000000-0005-0000-0000-0000BB150000}"/>
    <cellStyle name="Normal 14 2 4 2 2" xfId="4415" xr:uid="{00000000-0005-0000-0000-0000BC150000}"/>
    <cellStyle name="Normal 14 2 4 2 2 2" xfId="4416" xr:uid="{00000000-0005-0000-0000-0000BD150000}"/>
    <cellStyle name="Normal 14 2 4 2 3" xfId="4417" xr:uid="{00000000-0005-0000-0000-0000BE150000}"/>
    <cellStyle name="Normal 14 2 4 2 3 2" xfId="4418" xr:uid="{00000000-0005-0000-0000-0000BF150000}"/>
    <cellStyle name="Normal 14 2 4 2 4" xfId="4419" xr:uid="{00000000-0005-0000-0000-0000C0150000}"/>
    <cellStyle name="Normal 14 2 4 2 5" xfId="4420" xr:uid="{00000000-0005-0000-0000-0000C1150000}"/>
    <cellStyle name="Normal 14 2 4 2 6" xfId="4421" xr:uid="{00000000-0005-0000-0000-0000C2150000}"/>
    <cellStyle name="Normal 14 2 4 3" xfId="4422" xr:uid="{00000000-0005-0000-0000-0000C3150000}"/>
    <cellStyle name="Normal 14 2 4 3 2" xfId="4423" xr:uid="{00000000-0005-0000-0000-0000C4150000}"/>
    <cellStyle name="Normal 14 2 4 3 2 2" xfId="4424" xr:uid="{00000000-0005-0000-0000-0000C5150000}"/>
    <cellStyle name="Normal 14 2 4 3 3" xfId="4425" xr:uid="{00000000-0005-0000-0000-0000C6150000}"/>
    <cellStyle name="Normal 14 2 4 3 3 2" xfId="4426" xr:uid="{00000000-0005-0000-0000-0000C7150000}"/>
    <cellStyle name="Normal 14 2 4 3 4" xfId="4427" xr:uid="{00000000-0005-0000-0000-0000C8150000}"/>
    <cellStyle name="Normal 14 2 4 4" xfId="4428" xr:uid="{00000000-0005-0000-0000-0000C9150000}"/>
    <cellStyle name="Normal 14 2 4 4 2" xfId="4429" xr:uid="{00000000-0005-0000-0000-0000CA150000}"/>
    <cellStyle name="Normal 14 2 4 4 2 2" xfId="4430" xr:uid="{00000000-0005-0000-0000-0000CB150000}"/>
    <cellStyle name="Normal 14 2 4 4 3" xfId="4431" xr:uid="{00000000-0005-0000-0000-0000CC150000}"/>
    <cellStyle name="Normal 14 2 4 4 3 2" xfId="4432" xr:uid="{00000000-0005-0000-0000-0000CD150000}"/>
    <cellStyle name="Normal 14 2 4 4 4" xfId="4433" xr:uid="{00000000-0005-0000-0000-0000CE150000}"/>
    <cellStyle name="Normal 14 2 4 5" xfId="4434" xr:uid="{00000000-0005-0000-0000-0000CF150000}"/>
    <cellStyle name="Normal 14 2 4 5 2" xfId="4435" xr:uid="{00000000-0005-0000-0000-0000D0150000}"/>
    <cellStyle name="Normal 14 2 4 6" xfId="4436" xr:uid="{00000000-0005-0000-0000-0000D1150000}"/>
    <cellStyle name="Normal 14 2 4 6 2" xfId="4437" xr:uid="{00000000-0005-0000-0000-0000D2150000}"/>
    <cellStyle name="Normal 14 2 4 7" xfId="4438" xr:uid="{00000000-0005-0000-0000-0000D3150000}"/>
    <cellStyle name="Normal 14 2 4 7 2" xfId="4439" xr:uid="{00000000-0005-0000-0000-0000D4150000}"/>
    <cellStyle name="Normal 14 2 4 8" xfId="4440" xr:uid="{00000000-0005-0000-0000-0000D5150000}"/>
    <cellStyle name="Normal 14 2 4 9" xfId="4441" xr:uid="{00000000-0005-0000-0000-0000D6150000}"/>
    <cellStyle name="Normal 14 2 4_NOI Ok" xfId="4442" xr:uid="{00000000-0005-0000-0000-0000D7150000}"/>
    <cellStyle name="Normal 14 2 5" xfId="4443" xr:uid="{00000000-0005-0000-0000-0000D8150000}"/>
    <cellStyle name="Normal 14 2 5 2" xfId="4444" xr:uid="{00000000-0005-0000-0000-0000D9150000}"/>
    <cellStyle name="Normal 14 2 5 2 2" xfId="4445" xr:uid="{00000000-0005-0000-0000-0000DA150000}"/>
    <cellStyle name="Normal 14 2 5 3" xfId="4446" xr:uid="{00000000-0005-0000-0000-0000DB150000}"/>
    <cellStyle name="Normal 14 2 5 3 2" xfId="4447" xr:uid="{00000000-0005-0000-0000-0000DC150000}"/>
    <cellStyle name="Normal 14 2 5 4" xfId="4448" xr:uid="{00000000-0005-0000-0000-0000DD150000}"/>
    <cellStyle name="Normal 14 2 5 5" xfId="4449" xr:uid="{00000000-0005-0000-0000-0000DE150000}"/>
    <cellStyle name="Normal 14 2 5 6" xfId="4450" xr:uid="{00000000-0005-0000-0000-0000DF150000}"/>
    <cellStyle name="Normal 14 2 6" xfId="4451" xr:uid="{00000000-0005-0000-0000-0000E0150000}"/>
    <cellStyle name="Normal 14 2 6 2" xfId="4452" xr:uid="{00000000-0005-0000-0000-0000E1150000}"/>
    <cellStyle name="Normal 14 2 6 2 2" xfId="4453" xr:uid="{00000000-0005-0000-0000-0000E2150000}"/>
    <cellStyle name="Normal 14 2 6 3" xfId="4454" xr:uid="{00000000-0005-0000-0000-0000E3150000}"/>
    <cellStyle name="Normal 14 2 6 3 2" xfId="4455" xr:uid="{00000000-0005-0000-0000-0000E4150000}"/>
    <cellStyle name="Normal 14 2 6 4" xfId="4456" xr:uid="{00000000-0005-0000-0000-0000E5150000}"/>
    <cellStyle name="Normal 14 2 7" xfId="4457" xr:uid="{00000000-0005-0000-0000-0000E6150000}"/>
    <cellStyle name="Normal 14 2 7 2" xfId="4458" xr:uid="{00000000-0005-0000-0000-0000E7150000}"/>
    <cellStyle name="Normal 14 2 7 2 2" xfId="4459" xr:uid="{00000000-0005-0000-0000-0000E8150000}"/>
    <cellStyle name="Normal 14 2 7 3" xfId="4460" xr:uid="{00000000-0005-0000-0000-0000E9150000}"/>
    <cellStyle name="Normal 14 2 7 3 2" xfId="4461" xr:uid="{00000000-0005-0000-0000-0000EA150000}"/>
    <cellStyle name="Normal 14 2 7 4" xfId="4462" xr:uid="{00000000-0005-0000-0000-0000EB150000}"/>
    <cellStyle name="Normal 14 2 8" xfId="4463" xr:uid="{00000000-0005-0000-0000-0000EC150000}"/>
    <cellStyle name="Normal 14 2 8 2" xfId="4464" xr:uid="{00000000-0005-0000-0000-0000ED150000}"/>
    <cellStyle name="Normal 14 2 9" xfId="4465" xr:uid="{00000000-0005-0000-0000-0000EE150000}"/>
    <cellStyle name="Normal 14 2 9 2" xfId="4466" xr:uid="{00000000-0005-0000-0000-0000EF150000}"/>
    <cellStyle name="Normal 14 2_NOI Ok" xfId="4467" xr:uid="{00000000-0005-0000-0000-0000F0150000}"/>
    <cellStyle name="Normal 14 20" xfId="4259" xr:uid="{00000000-0005-0000-0000-0000F1150000}"/>
    <cellStyle name="Normal 14 21" xfId="17234" xr:uid="{00000000-0005-0000-0000-0000F2150000}"/>
    <cellStyle name="Normal 14 22" xfId="17540" xr:uid="{00000000-0005-0000-0000-0000F3150000}"/>
    <cellStyle name="Normal 14 23" xfId="17588" xr:uid="{00000000-0005-0000-0000-0000F4150000}"/>
    <cellStyle name="Normal 14 24" xfId="17583" xr:uid="{00000000-0005-0000-0000-0000F5150000}"/>
    <cellStyle name="Normal 14 25" xfId="17416" xr:uid="{00000000-0005-0000-0000-0000F6150000}"/>
    <cellStyle name="Normal 14 3" xfId="4468" xr:uid="{00000000-0005-0000-0000-0000F7150000}"/>
    <cellStyle name="Normal 14 3 10" xfId="4469" xr:uid="{00000000-0005-0000-0000-0000F8150000}"/>
    <cellStyle name="Normal 14 3 10 2" xfId="4470" xr:uid="{00000000-0005-0000-0000-0000F9150000}"/>
    <cellStyle name="Normal 14 3 11" xfId="4471" xr:uid="{00000000-0005-0000-0000-0000FA150000}"/>
    <cellStyle name="Normal 14 3 12" xfId="4472" xr:uid="{00000000-0005-0000-0000-0000FB150000}"/>
    <cellStyle name="Normal 14 3 2" xfId="4473" xr:uid="{00000000-0005-0000-0000-0000FC150000}"/>
    <cellStyle name="Normal 14 3 2 2" xfId="4474" xr:uid="{00000000-0005-0000-0000-0000FD150000}"/>
    <cellStyle name="Normal 14 3 2 2 2" xfId="4475" xr:uid="{00000000-0005-0000-0000-0000FE150000}"/>
    <cellStyle name="Normal 14 3 2 2 2 2" xfId="4476" xr:uid="{00000000-0005-0000-0000-0000FF150000}"/>
    <cellStyle name="Normal 14 3 2 2 3" xfId="4477" xr:uid="{00000000-0005-0000-0000-000000160000}"/>
    <cellStyle name="Normal 14 3 2 2 3 2" xfId="4478" xr:uid="{00000000-0005-0000-0000-000001160000}"/>
    <cellStyle name="Normal 14 3 2 2 4" xfId="4479" xr:uid="{00000000-0005-0000-0000-000002160000}"/>
    <cellStyle name="Normal 14 3 2 2 5" xfId="4480" xr:uid="{00000000-0005-0000-0000-000003160000}"/>
    <cellStyle name="Normal 14 3 2 2 6" xfId="4481" xr:uid="{00000000-0005-0000-0000-000004160000}"/>
    <cellStyle name="Normal 14 3 2 3" xfId="4482" xr:uid="{00000000-0005-0000-0000-000005160000}"/>
    <cellStyle name="Normal 14 3 2 3 2" xfId="4483" xr:uid="{00000000-0005-0000-0000-000006160000}"/>
    <cellStyle name="Normal 14 3 2 3 2 2" xfId="4484" xr:uid="{00000000-0005-0000-0000-000007160000}"/>
    <cellStyle name="Normal 14 3 2 3 3" xfId="4485" xr:uid="{00000000-0005-0000-0000-000008160000}"/>
    <cellStyle name="Normal 14 3 2 3 3 2" xfId="4486" xr:uid="{00000000-0005-0000-0000-000009160000}"/>
    <cellStyle name="Normal 14 3 2 3 4" xfId="4487" xr:uid="{00000000-0005-0000-0000-00000A160000}"/>
    <cellStyle name="Normal 14 3 2 4" xfId="4488" xr:uid="{00000000-0005-0000-0000-00000B160000}"/>
    <cellStyle name="Normal 14 3 2 4 2" xfId="4489" xr:uid="{00000000-0005-0000-0000-00000C160000}"/>
    <cellStyle name="Normal 14 3 2 4 2 2" xfId="4490" xr:uid="{00000000-0005-0000-0000-00000D160000}"/>
    <cellStyle name="Normal 14 3 2 4 3" xfId="4491" xr:uid="{00000000-0005-0000-0000-00000E160000}"/>
    <cellStyle name="Normal 14 3 2 4 3 2" xfId="4492" xr:uid="{00000000-0005-0000-0000-00000F160000}"/>
    <cellStyle name="Normal 14 3 2 4 4" xfId="4493" xr:uid="{00000000-0005-0000-0000-000010160000}"/>
    <cellStyle name="Normal 14 3 2 5" xfId="4494" xr:uid="{00000000-0005-0000-0000-000011160000}"/>
    <cellStyle name="Normal 14 3 2 5 2" xfId="4495" xr:uid="{00000000-0005-0000-0000-000012160000}"/>
    <cellStyle name="Normal 14 3 2 6" xfId="4496" xr:uid="{00000000-0005-0000-0000-000013160000}"/>
    <cellStyle name="Normal 14 3 2 6 2" xfId="4497" xr:uid="{00000000-0005-0000-0000-000014160000}"/>
    <cellStyle name="Normal 14 3 2 7" xfId="4498" xr:uid="{00000000-0005-0000-0000-000015160000}"/>
    <cellStyle name="Normal 14 3 2 7 2" xfId="4499" xr:uid="{00000000-0005-0000-0000-000016160000}"/>
    <cellStyle name="Normal 14 3 2 8" xfId="4500" xr:uid="{00000000-0005-0000-0000-000017160000}"/>
    <cellStyle name="Normal 14 3 2 9" xfId="4501" xr:uid="{00000000-0005-0000-0000-000018160000}"/>
    <cellStyle name="Normal 14 3 2_NOI Ok" xfId="4502" xr:uid="{00000000-0005-0000-0000-000019160000}"/>
    <cellStyle name="Normal 14 3 3" xfId="4503" xr:uid="{00000000-0005-0000-0000-00001A160000}"/>
    <cellStyle name="Normal 14 3 3 2" xfId="4504" xr:uid="{00000000-0005-0000-0000-00001B160000}"/>
    <cellStyle name="Normal 14 3 3 2 2" xfId="4505" xr:uid="{00000000-0005-0000-0000-00001C160000}"/>
    <cellStyle name="Normal 14 3 3 2 2 2" xfId="4506" xr:uid="{00000000-0005-0000-0000-00001D160000}"/>
    <cellStyle name="Normal 14 3 3 2 3" xfId="4507" xr:uid="{00000000-0005-0000-0000-00001E160000}"/>
    <cellStyle name="Normal 14 3 3 2 3 2" xfId="4508" xr:uid="{00000000-0005-0000-0000-00001F160000}"/>
    <cellStyle name="Normal 14 3 3 2 4" xfId="4509" xr:uid="{00000000-0005-0000-0000-000020160000}"/>
    <cellStyle name="Normal 14 3 3 2 5" xfId="4510" xr:uid="{00000000-0005-0000-0000-000021160000}"/>
    <cellStyle name="Normal 14 3 3 2 6" xfId="4511" xr:uid="{00000000-0005-0000-0000-000022160000}"/>
    <cellStyle name="Normal 14 3 3 3" xfId="4512" xr:uid="{00000000-0005-0000-0000-000023160000}"/>
    <cellStyle name="Normal 14 3 3 3 2" xfId="4513" xr:uid="{00000000-0005-0000-0000-000024160000}"/>
    <cellStyle name="Normal 14 3 3 3 2 2" xfId="4514" xr:uid="{00000000-0005-0000-0000-000025160000}"/>
    <cellStyle name="Normal 14 3 3 3 3" xfId="4515" xr:uid="{00000000-0005-0000-0000-000026160000}"/>
    <cellStyle name="Normal 14 3 3 3 3 2" xfId="4516" xr:uid="{00000000-0005-0000-0000-000027160000}"/>
    <cellStyle name="Normal 14 3 3 3 4" xfId="4517" xr:uid="{00000000-0005-0000-0000-000028160000}"/>
    <cellStyle name="Normal 14 3 3 4" xfId="4518" xr:uid="{00000000-0005-0000-0000-000029160000}"/>
    <cellStyle name="Normal 14 3 3 4 2" xfId="4519" xr:uid="{00000000-0005-0000-0000-00002A160000}"/>
    <cellStyle name="Normal 14 3 3 4 2 2" xfId="4520" xr:uid="{00000000-0005-0000-0000-00002B160000}"/>
    <cellStyle name="Normal 14 3 3 4 3" xfId="4521" xr:uid="{00000000-0005-0000-0000-00002C160000}"/>
    <cellStyle name="Normal 14 3 3 4 3 2" xfId="4522" xr:uid="{00000000-0005-0000-0000-00002D160000}"/>
    <cellStyle name="Normal 14 3 3 4 4" xfId="4523" xr:uid="{00000000-0005-0000-0000-00002E160000}"/>
    <cellStyle name="Normal 14 3 3 5" xfId="4524" xr:uid="{00000000-0005-0000-0000-00002F160000}"/>
    <cellStyle name="Normal 14 3 3 5 2" xfId="4525" xr:uid="{00000000-0005-0000-0000-000030160000}"/>
    <cellStyle name="Normal 14 3 3 6" xfId="4526" xr:uid="{00000000-0005-0000-0000-000031160000}"/>
    <cellStyle name="Normal 14 3 3 6 2" xfId="4527" xr:uid="{00000000-0005-0000-0000-000032160000}"/>
    <cellStyle name="Normal 14 3 3 7" xfId="4528" xr:uid="{00000000-0005-0000-0000-000033160000}"/>
    <cellStyle name="Normal 14 3 3 7 2" xfId="4529" xr:uid="{00000000-0005-0000-0000-000034160000}"/>
    <cellStyle name="Normal 14 3 3 8" xfId="4530" xr:uid="{00000000-0005-0000-0000-000035160000}"/>
    <cellStyle name="Normal 14 3 3 9" xfId="4531" xr:uid="{00000000-0005-0000-0000-000036160000}"/>
    <cellStyle name="Normal 14 3 3_NOI Ok" xfId="4532" xr:uid="{00000000-0005-0000-0000-000037160000}"/>
    <cellStyle name="Normal 14 3 4" xfId="4533" xr:uid="{00000000-0005-0000-0000-000038160000}"/>
    <cellStyle name="Normal 14 3 4 2" xfId="4534" xr:uid="{00000000-0005-0000-0000-000039160000}"/>
    <cellStyle name="Normal 14 3 4 2 2" xfId="4535" xr:uid="{00000000-0005-0000-0000-00003A160000}"/>
    <cellStyle name="Normal 14 3 4 2 2 2" xfId="4536" xr:uid="{00000000-0005-0000-0000-00003B160000}"/>
    <cellStyle name="Normal 14 3 4 2 3" xfId="4537" xr:uid="{00000000-0005-0000-0000-00003C160000}"/>
    <cellStyle name="Normal 14 3 4 2 3 2" xfId="4538" xr:uid="{00000000-0005-0000-0000-00003D160000}"/>
    <cellStyle name="Normal 14 3 4 2 4" xfId="4539" xr:uid="{00000000-0005-0000-0000-00003E160000}"/>
    <cellStyle name="Normal 14 3 4 2 5" xfId="4540" xr:uid="{00000000-0005-0000-0000-00003F160000}"/>
    <cellStyle name="Normal 14 3 4 2 6" xfId="4541" xr:uid="{00000000-0005-0000-0000-000040160000}"/>
    <cellStyle name="Normal 14 3 4 3" xfId="4542" xr:uid="{00000000-0005-0000-0000-000041160000}"/>
    <cellStyle name="Normal 14 3 4 3 2" xfId="4543" xr:uid="{00000000-0005-0000-0000-000042160000}"/>
    <cellStyle name="Normal 14 3 4 3 2 2" xfId="4544" xr:uid="{00000000-0005-0000-0000-000043160000}"/>
    <cellStyle name="Normal 14 3 4 3 3" xfId="4545" xr:uid="{00000000-0005-0000-0000-000044160000}"/>
    <cellStyle name="Normal 14 3 4 3 3 2" xfId="4546" xr:uid="{00000000-0005-0000-0000-000045160000}"/>
    <cellStyle name="Normal 14 3 4 3 4" xfId="4547" xr:uid="{00000000-0005-0000-0000-000046160000}"/>
    <cellStyle name="Normal 14 3 4 4" xfId="4548" xr:uid="{00000000-0005-0000-0000-000047160000}"/>
    <cellStyle name="Normal 14 3 4 4 2" xfId="4549" xr:uid="{00000000-0005-0000-0000-000048160000}"/>
    <cellStyle name="Normal 14 3 4 4 2 2" xfId="4550" xr:uid="{00000000-0005-0000-0000-000049160000}"/>
    <cellStyle name="Normal 14 3 4 4 3" xfId="4551" xr:uid="{00000000-0005-0000-0000-00004A160000}"/>
    <cellStyle name="Normal 14 3 4 4 3 2" xfId="4552" xr:uid="{00000000-0005-0000-0000-00004B160000}"/>
    <cellStyle name="Normal 14 3 4 4 4" xfId="4553" xr:uid="{00000000-0005-0000-0000-00004C160000}"/>
    <cellStyle name="Normal 14 3 4 5" xfId="4554" xr:uid="{00000000-0005-0000-0000-00004D160000}"/>
    <cellStyle name="Normal 14 3 4 5 2" xfId="4555" xr:uid="{00000000-0005-0000-0000-00004E160000}"/>
    <cellStyle name="Normal 14 3 4 6" xfId="4556" xr:uid="{00000000-0005-0000-0000-00004F160000}"/>
    <cellStyle name="Normal 14 3 4 6 2" xfId="4557" xr:uid="{00000000-0005-0000-0000-000050160000}"/>
    <cellStyle name="Normal 14 3 4 7" xfId="4558" xr:uid="{00000000-0005-0000-0000-000051160000}"/>
    <cellStyle name="Normal 14 3 4 7 2" xfId="4559" xr:uid="{00000000-0005-0000-0000-000052160000}"/>
    <cellStyle name="Normal 14 3 4 8" xfId="4560" xr:uid="{00000000-0005-0000-0000-000053160000}"/>
    <cellStyle name="Normal 14 3 4 9" xfId="4561" xr:uid="{00000000-0005-0000-0000-000054160000}"/>
    <cellStyle name="Normal 14 3 4_NOI Ok" xfId="4562" xr:uid="{00000000-0005-0000-0000-000055160000}"/>
    <cellStyle name="Normal 14 3 5" xfId="4563" xr:uid="{00000000-0005-0000-0000-000056160000}"/>
    <cellStyle name="Normal 14 3 5 2" xfId="4564" xr:uid="{00000000-0005-0000-0000-000057160000}"/>
    <cellStyle name="Normal 14 3 5 2 2" xfId="4565" xr:uid="{00000000-0005-0000-0000-000058160000}"/>
    <cellStyle name="Normal 14 3 5 3" xfId="4566" xr:uid="{00000000-0005-0000-0000-000059160000}"/>
    <cellStyle name="Normal 14 3 5 3 2" xfId="4567" xr:uid="{00000000-0005-0000-0000-00005A160000}"/>
    <cellStyle name="Normal 14 3 5 4" xfId="4568" xr:uid="{00000000-0005-0000-0000-00005B160000}"/>
    <cellStyle name="Normal 14 3 5 5" xfId="4569" xr:uid="{00000000-0005-0000-0000-00005C160000}"/>
    <cellStyle name="Normal 14 3 5 6" xfId="4570" xr:uid="{00000000-0005-0000-0000-00005D160000}"/>
    <cellStyle name="Normal 14 3 6" xfId="4571" xr:uid="{00000000-0005-0000-0000-00005E160000}"/>
    <cellStyle name="Normal 14 3 6 2" xfId="4572" xr:uid="{00000000-0005-0000-0000-00005F160000}"/>
    <cellStyle name="Normal 14 3 6 2 2" xfId="4573" xr:uid="{00000000-0005-0000-0000-000060160000}"/>
    <cellStyle name="Normal 14 3 6 3" xfId="4574" xr:uid="{00000000-0005-0000-0000-000061160000}"/>
    <cellStyle name="Normal 14 3 6 3 2" xfId="4575" xr:uid="{00000000-0005-0000-0000-000062160000}"/>
    <cellStyle name="Normal 14 3 6 4" xfId="4576" xr:uid="{00000000-0005-0000-0000-000063160000}"/>
    <cellStyle name="Normal 14 3 7" xfId="4577" xr:uid="{00000000-0005-0000-0000-000064160000}"/>
    <cellStyle name="Normal 14 3 7 2" xfId="4578" xr:uid="{00000000-0005-0000-0000-000065160000}"/>
    <cellStyle name="Normal 14 3 7 2 2" xfId="4579" xr:uid="{00000000-0005-0000-0000-000066160000}"/>
    <cellStyle name="Normal 14 3 7 3" xfId="4580" xr:uid="{00000000-0005-0000-0000-000067160000}"/>
    <cellStyle name="Normal 14 3 7 3 2" xfId="4581" xr:uid="{00000000-0005-0000-0000-000068160000}"/>
    <cellStyle name="Normal 14 3 7 4" xfId="4582" xr:uid="{00000000-0005-0000-0000-000069160000}"/>
    <cellStyle name="Normal 14 3 8" xfId="4583" xr:uid="{00000000-0005-0000-0000-00006A160000}"/>
    <cellStyle name="Normal 14 3 8 2" xfId="4584" xr:uid="{00000000-0005-0000-0000-00006B160000}"/>
    <cellStyle name="Normal 14 3 9" xfId="4585" xr:uid="{00000000-0005-0000-0000-00006C160000}"/>
    <cellStyle name="Normal 14 3 9 2" xfId="4586" xr:uid="{00000000-0005-0000-0000-00006D160000}"/>
    <cellStyle name="Normal 14 3_NOI Ok" xfId="4587" xr:uid="{00000000-0005-0000-0000-00006E160000}"/>
    <cellStyle name="Normal 14 4" xfId="4588" xr:uid="{00000000-0005-0000-0000-00006F160000}"/>
    <cellStyle name="Normal 14 4 10" xfId="4589" xr:uid="{00000000-0005-0000-0000-000070160000}"/>
    <cellStyle name="Normal 14 4 10 2" xfId="4590" xr:uid="{00000000-0005-0000-0000-000071160000}"/>
    <cellStyle name="Normal 14 4 11" xfId="4591" xr:uid="{00000000-0005-0000-0000-000072160000}"/>
    <cellStyle name="Normal 14 4 12" xfId="4592" xr:uid="{00000000-0005-0000-0000-000073160000}"/>
    <cellStyle name="Normal 14 4 2" xfId="4593" xr:uid="{00000000-0005-0000-0000-000074160000}"/>
    <cellStyle name="Normal 14 4 2 2" xfId="4594" xr:uid="{00000000-0005-0000-0000-000075160000}"/>
    <cellStyle name="Normal 14 4 2 2 2" xfId="4595" xr:uid="{00000000-0005-0000-0000-000076160000}"/>
    <cellStyle name="Normal 14 4 2 2 2 2" xfId="4596" xr:uid="{00000000-0005-0000-0000-000077160000}"/>
    <cellStyle name="Normal 14 4 2 2 3" xfId="4597" xr:uid="{00000000-0005-0000-0000-000078160000}"/>
    <cellStyle name="Normal 14 4 2 2 3 2" xfId="4598" xr:uid="{00000000-0005-0000-0000-000079160000}"/>
    <cellStyle name="Normal 14 4 2 2 4" xfId="4599" xr:uid="{00000000-0005-0000-0000-00007A160000}"/>
    <cellStyle name="Normal 14 4 2 2 5" xfId="4600" xr:uid="{00000000-0005-0000-0000-00007B160000}"/>
    <cellStyle name="Normal 14 4 2 2 6" xfId="4601" xr:uid="{00000000-0005-0000-0000-00007C160000}"/>
    <cellStyle name="Normal 14 4 2 3" xfId="4602" xr:uid="{00000000-0005-0000-0000-00007D160000}"/>
    <cellStyle name="Normal 14 4 2 3 2" xfId="4603" xr:uid="{00000000-0005-0000-0000-00007E160000}"/>
    <cellStyle name="Normal 14 4 2 3 2 2" xfId="4604" xr:uid="{00000000-0005-0000-0000-00007F160000}"/>
    <cellStyle name="Normal 14 4 2 3 3" xfId="4605" xr:uid="{00000000-0005-0000-0000-000080160000}"/>
    <cellStyle name="Normal 14 4 2 3 3 2" xfId="4606" xr:uid="{00000000-0005-0000-0000-000081160000}"/>
    <cellStyle name="Normal 14 4 2 3 4" xfId="4607" xr:uid="{00000000-0005-0000-0000-000082160000}"/>
    <cellStyle name="Normal 14 4 2 4" xfId="4608" xr:uid="{00000000-0005-0000-0000-000083160000}"/>
    <cellStyle name="Normal 14 4 2 4 2" xfId="4609" xr:uid="{00000000-0005-0000-0000-000084160000}"/>
    <cellStyle name="Normal 14 4 2 4 2 2" xfId="4610" xr:uid="{00000000-0005-0000-0000-000085160000}"/>
    <cellStyle name="Normal 14 4 2 4 3" xfId="4611" xr:uid="{00000000-0005-0000-0000-000086160000}"/>
    <cellStyle name="Normal 14 4 2 4 3 2" xfId="4612" xr:uid="{00000000-0005-0000-0000-000087160000}"/>
    <cellStyle name="Normal 14 4 2 4 4" xfId="4613" xr:uid="{00000000-0005-0000-0000-000088160000}"/>
    <cellStyle name="Normal 14 4 2 5" xfId="4614" xr:uid="{00000000-0005-0000-0000-000089160000}"/>
    <cellStyle name="Normal 14 4 2 5 2" xfId="4615" xr:uid="{00000000-0005-0000-0000-00008A160000}"/>
    <cellStyle name="Normal 14 4 2 6" xfId="4616" xr:uid="{00000000-0005-0000-0000-00008B160000}"/>
    <cellStyle name="Normal 14 4 2 6 2" xfId="4617" xr:uid="{00000000-0005-0000-0000-00008C160000}"/>
    <cellStyle name="Normal 14 4 2 7" xfId="4618" xr:uid="{00000000-0005-0000-0000-00008D160000}"/>
    <cellStyle name="Normal 14 4 2 7 2" xfId="4619" xr:uid="{00000000-0005-0000-0000-00008E160000}"/>
    <cellStyle name="Normal 14 4 2 8" xfId="4620" xr:uid="{00000000-0005-0000-0000-00008F160000}"/>
    <cellStyle name="Normal 14 4 2 9" xfId="4621" xr:uid="{00000000-0005-0000-0000-000090160000}"/>
    <cellStyle name="Normal 14 4 2_NOI Ok" xfId="4622" xr:uid="{00000000-0005-0000-0000-000091160000}"/>
    <cellStyle name="Normal 14 4 3" xfId="4623" xr:uid="{00000000-0005-0000-0000-000092160000}"/>
    <cellStyle name="Normal 14 4 3 2" xfId="4624" xr:uid="{00000000-0005-0000-0000-000093160000}"/>
    <cellStyle name="Normal 14 4 3 2 2" xfId="4625" xr:uid="{00000000-0005-0000-0000-000094160000}"/>
    <cellStyle name="Normal 14 4 3 2 2 2" xfId="4626" xr:uid="{00000000-0005-0000-0000-000095160000}"/>
    <cellStyle name="Normal 14 4 3 2 3" xfId="4627" xr:uid="{00000000-0005-0000-0000-000096160000}"/>
    <cellStyle name="Normal 14 4 3 2 3 2" xfId="4628" xr:uid="{00000000-0005-0000-0000-000097160000}"/>
    <cellStyle name="Normal 14 4 3 2 4" xfId="4629" xr:uid="{00000000-0005-0000-0000-000098160000}"/>
    <cellStyle name="Normal 14 4 3 2 5" xfId="4630" xr:uid="{00000000-0005-0000-0000-000099160000}"/>
    <cellStyle name="Normal 14 4 3 2 6" xfId="4631" xr:uid="{00000000-0005-0000-0000-00009A160000}"/>
    <cellStyle name="Normal 14 4 3 3" xfId="4632" xr:uid="{00000000-0005-0000-0000-00009B160000}"/>
    <cellStyle name="Normal 14 4 3 3 2" xfId="4633" xr:uid="{00000000-0005-0000-0000-00009C160000}"/>
    <cellStyle name="Normal 14 4 3 3 2 2" xfId="4634" xr:uid="{00000000-0005-0000-0000-00009D160000}"/>
    <cellStyle name="Normal 14 4 3 3 3" xfId="4635" xr:uid="{00000000-0005-0000-0000-00009E160000}"/>
    <cellStyle name="Normal 14 4 3 3 3 2" xfId="4636" xr:uid="{00000000-0005-0000-0000-00009F160000}"/>
    <cellStyle name="Normal 14 4 3 3 4" xfId="4637" xr:uid="{00000000-0005-0000-0000-0000A0160000}"/>
    <cellStyle name="Normal 14 4 3 4" xfId="4638" xr:uid="{00000000-0005-0000-0000-0000A1160000}"/>
    <cellStyle name="Normal 14 4 3 4 2" xfId="4639" xr:uid="{00000000-0005-0000-0000-0000A2160000}"/>
    <cellStyle name="Normal 14 4 3 4 2 2" xfId="4640" xr:uid="{00000000-0005-0000-0000-0000A3160000}"/>
    <cellStyle name="Normal 14 4 3 4 3" xfId="4641" xr:uid="{00000000-0005-0000-0000-0000A4160000}"/>
    <cellStyle name="Normal 14 4 3 4 3 2" xfId="4642" xr:uid="{00000000-0005-0000-0000-0000A5160000}"/>
    <cellStyle name="Normal 14 4 3 4 4" xfId="4643" xr:uid="{00000000-0005-0000-0000-0000A6160000}"/>
    <cellStyle name="Normal 14 4 3 5" xfId="4644" xr:uid="{00000000-0005-0000-0000-0000A7160000}"/>
    <cellStyle name="Normal 14 4 3 5 2" xfId="4645" xr:uid="{00000000-0005-0000-0000-0000A8160000}"/>
    <cellStyle name="Normal 14 4 3 6" xfId="4646" xr:uid="{00000000-0005-0000-0000-0000A9160000}"/>
    <cellStyle name="Normal 14 4 3 6 2" xfId="4647" xr:uid="{00000000-0005-0000-0000-0000AA160000}"/>
    <cellStyle name="Normal 14 4 3 7" xfId="4648" xr:uid="{00000000-0005-0000-0000-0000AB160000}"/>
    <cellStyle name="Normal 14 4 3 7 2" xfId="4649" xr:uid="{00000000-0005-0000-0000-0000AC160000}"/>
    <cellStyle name="Normal 14 4 3 8" xfId="4650" xr:uid="{00000000-0005-0000-0000-0000AD160000}"/>
    <cellStyle name="Normal 14 4 3 9" xfId="4651" xr:uid="{00000000-0005-0000-0000-0000AE160000}"/>
    <cellStyle name="Normal 14 4 3_NOI Ok" xfId="4652" xr:uid="{00000000-0005-0000-0000-0000AF160000}"/>
    <cellStyle name="Normal 14 4 4" xfId="4653" xr:uid="{00000000-0005-0000-0000-0000B0160000}"/>
    <cellStyle name="Normal 14 4 4 2" xfId="4654" xr:uid="{00000000-0005-0000-0000-0000B1160000}"/>
    <cellStyle name="Normal 14 4 4 2 2" xfId="4655" xr:uid="{00000000-0005-0000-0000-0000B2160000}"/>
    <cellStyle name="Normal 14 4 4 2 2 2" xfId="4656" xr:uid="{00000000-0005-0000-0000-0000B3160000}"/>
    <cellStyle name="Normal 14 4 4 2 3" xfId="4657" xr:uid="{00000000-0005-0000-0000-0000B4160000}"/>
    <cellStyle name="Normal 14 4 4 2 3 2" xfId="4658" xr:uid="{00000000-0005-0000-0000-0000B5160000}"/>
    <cellStyle name="Normal 14 4 4 2 4" xfId="4659" xr:uid="{00000000-0005-0000-0000-0000B6160000}"/>
    <cellStyle name="Normal 14 4 4 2 5" xfId="4660" xr:uid="{00000000-0005-0000-0000-0000B7160000}"/>
    <cellStyle name="Normal 14 4 4 2 6" xfId="4661" xr:uid="{00000000-0005-0000-0000-0000B8160000}"/>
    <cellStyle name="Normal 14 4 4 3" xfId="4662" xr:uid="{00000000-0005-0000-0000-0000B9160000}"/>
    <cellStyle name="Normal 14 4 4 3 2" xfId="4663" xr:uid="{00000000-0005-0000-0000-0000BA160000}"/>
    <cellStyle name="Normal 14 4 4 3 2 2" xfId="4664" xr:uid="{00000000-0005-0000-0000-0000BB160000}"/>
    <cellStyle name="Normal 14 4 4 3 3" xfId="4665" xr:uid="{00000000-0005-0000-0000-0000BC160000}"/>
    <cellStyle name="Normal 14 4 4 3 3 2" xfId="4666" xr:uid="{00000000-0005-0000-0000-0000BD160000}"/>
    <cellStyle name="Normal 14 4 4 3 4" xfId="4667" xr:uid="{00000000-0005-0000-0000-0000BE160000}"/>
    <cellStyle name="Normal 14 4 4 4" xfId="4668" xr:uid="{00000000-0005-0000-0000-0000BF160000}"/>
    <cellStyle name="Normal 14 4 4 4 2" xfId="4669" xr:uid="{00000000-0005-0000-0000-0000C0160000}"/>
    <cellStyle name="Normal 14 4 4 4 2 2" xfId="4670" xr:uid="{00000000-0005-0000-0000-0000C1160000}"/>
    <cellStyle name="Normal 14 4 4 4 3" xfId="4671" xr:uid="{00000000-0005-0000-0000-0000C2160000}"/>
    <cellStyle name="Normal 14 4 4 4 3 2" xfId="4672" xr:uid="{00000000-0005-0000-0000-0000C3160000}"/>
    <cellStyle name="Normal 14 4 4 4 4" xfId="4673" xr:uid="{00000000-0005-0000-0000-0000C4160000}"/>
    <cellStyle name="Normal 14 4 4 5" xfId="4674" xr:uid="{00000000-0005-0000-0000-0000C5160000}"/>
    <cellStyle name="Normal 14 4 4 5 2" xfId="4675" xr:uid="{00000000-0005-0000-0000-0000C6160000}"/>
    <cellStyle name="Normal 14 4 4 6" xfId="4676" xr:uid="{00000000-0005-0000-0000-0000C7160000}"/>
    <cellStyle name="Normal 14 4 4 6 2" xfId="4677" xr:uid="{00000000-0005-0000-0000-0000C8160000}"/>
    <cellStyle name="Normal 14 4 4 7" xfId="4678" xr:uid="{00000000-0005-0000-0000-0000C9160000}"/>
    <cellStyle name="Normal 14 4 4 7 2" xfId="4679" xr:uid="{00000000-0005-0000-0000-0000CA160000}"/>
    <cellStyle name="Normal 14 4 4 8" xfId="4680" xr:uid="{00000000-0005-0000-0000-0000CB160000}"/>
    <cellStyle name="Normal 14 4 4 9" xfId="4681" xr:uid="{00000000-0005-0000-0000-0000CC160000}"/>
    <cellStyle name="Normal 14 4 4_NOI Ok" xfId="4682" xr:uid="{00000000-0005-0000-0000-0000CD160000}"/>
    <cellStyle name="Normal 14 4 5" xfId="4683" xr:uid="{00000000-0005-0000-0000-0000CE160000}"/>
    <cellStyle name="Normal 14 4 5 2" xfId="4684" xr:uid="{00000000-0005-0000-0000-0000CF160000}"/>
    <cellStyle name="Normal 14 4 5 2 2" xfId="4685" xr:uid="{00000000-0005-0000-0000-0000D0160000}"/>
    <cellStyle name="Normal 14 4 5 3" xfId="4686" xr:uid="{00000000-0005-0000-0000-0000D1160000}"/>
    <cellStyle name="Normal 14 4 5 3 2" xfId="4687" xr:uid="{00000000-0005-0000-0000-0000D2160000}"/>
    <cellStyle name="Normal 14 4 5 4" xfId="4688" xr:uid="{00000000-0005-0000-0000-0000D3160000}"/>
    <cellStyle name="Normal 14 4 5 5" xfId="4689" xr:uid="{00000000-0005-0000-0000-0000D4160000}"/>
    <cellStyle name="Normal 14 4 5 6" xfId="4690" xr:uid="{00000000-0005-0000-0000-0000D5160000}"/>
    <cellStyle name="Normal 14 4 6" xfId="4691" xr:uid="{00000000-0005-0000-0000-0000D6160000}"/>
    <cellStyle name="Normal 14 4 6 2" xfId="4692" xr:uid="{00000000-0005-0000-0000-0000D7160000}"/>
    <cellStyle name="Normal 14 4 6 2 2" xfId="4693" xr:uid="{00000000-0005-0000-0000-0000D8160000}"/>
    <cellStyle name="Normal 14 4 6 3" xfId="4694" xr:uid="{00000000-0005-0000-0000-0000D9160000}"/>
    <cellStyle name="Normal 14 4 6 3 2" xfId="4695" xr:uid="{00000000-0005-0000-0000-0000DA160000}"/>
    <cellStyle name="Normal 14 4 6 4" xfId="4696" xr:uid="{00000000-0005-0000-0000-0000DB160000}"/>
    <cellStyle name="Normal 14 4 7" xfId="4697" xr:uid="{00000000-0005-0000-0000-0000DC160000}"/>
    <cellStyle name="Normal 14 4 7 2" xfId="4698" xr:uid="{00000000-0005-0000-0000-0000DD160000}"/>
    <cellStyle name="Normal 14 4 7 2 2" xfId="4699" xr:uid="{00000000-0005-0000-0000-0000DE160000}"/>
    <cellStyle name="Normal 14 4 7 3" xfId="4700" xr:uid="{00000000-0005-0000-0000-0000DF160000}"/>
    <cellStyle name="Normal 14 4 7 3 2" xfId="4701" xr:uid="{00000000-0005-0000-0000-0000E0160000}"/>
    <cellStyle name="Normal 14 4 7 4" xfId="4702" xr:uid="{00000000-0005-0000-0000-0000E1160000}"/>
    <cellStyle name="Normal 14 4 8" xfId="4703" xr:uid="{00000000-0005-0000-0000-0000E2160000}"/>
    <cellStyle name="Normal 14 4 8 2" xfId="4704" xr:uid="{00000000-0005-0000-0000-0000E3160000}"/>
    <cellStyle name="Normal 14 4 9" xfId="4705" xr:uid="{00000000-0005-0000-0000-0000E4160000}"/>
    <cellStyle name="Normal 14 4 9 2" xfId="4706" xr:uid="{00000000-0005-0000-0000-0000E5160000}"/>
    <cellStyle name="Normal 14 4_NOI Ok" xfId="4707" xr:uid="{00000000-0005-0000-0000-0000E6160000}"/>
    <cellStyle name="Normal 14 5" xfId="4708" xr:uid="{00000000-0005-0000-0000-0000E7160000}"/>
    <cellStyle name="Normal 14 5 10" xfId="4709" xr:uid="{00000000-0005-0000-0000-0000E8160000}"/>
    <cellStyle name="Normal 14 5 10 2" xfId="4710" xr:uid="{00000000-0005-0000-0000-0000E9160000}"/>
    <cellStyle name="Normal 14 5 11" xfId="4711" xr:uid="{00000000-0005-0000-0000-0000EA160000}"/>
    <cellStyle name="Normal 14 5 12" xfId="4712" xr:uid="{00000000-0005-0000-0000-0000EB160000}"/>
    <cellStyle name="Normal 14 5 2" xfId="4713" xr:uid="{00000000-0005-0000-0000-0000EC160000}"/>
    <cellStyle name="Normal 14 5 2 2" xfId="4714" xr:uid="{00000000-0005-0000-0000-0000ED160000}"/>
    <cellStyle name="Normal 14 5 2 2 2" xfId="4715" xr:uid="{00000000-0005-0000-0000-0000EE160000}"/>
    <cellStyle name="Normal 14 5 2 2 2 2" xfId="4716" xr:uid="{00000000-0005-0000-0000-0000EF160000}"/>
    <cellStyle name="Normal 14 5 2 2 3" xfId="4717" xr:uid="{00000000-0005-0000-0000-0000F0160000}"/>
    <cellStyle name="Normal 14 5 2 2 3 2" xfId="4718" xr:uid="{00000000-0005-0000-0000-0000F1160000}"/>
    <cellStyle name="Normal 14 5 2 2 4" xfId="4719" xr:uid="{00000000-0005-0000-0000-0000F2160000}"/>
    <cellStyle name="Normal 14 5 2 2 5" xfId="4720" xr:uid="{00000000-0005-0000-0000-0000F3160000}"/>
    <cellStyle name="Normal 14 5 2 2 6" xfId="4721" xr:uid="{00000000-0005-0000-0000-0000F4160000}"/>
    <cellStyle name="Normal 14 5 2 3" xfId="4722" xr:uid="{00000000-0005-0000-0000-0000F5160000}"/>
    <cellStyle name="Normal 14 5 2 3 2" xfId="4723" xr:uid="{00000000-0005-0000-0000-0000F6160000}"/>
    <cellStyle name="Normal 14 5 2 3 2 2" xfId="4724" xr:uid="{00000000-0005-0000-0000-0000F7160000}"/>
    <cellStyle name="Normal 14 5 2 3 3" xfId="4725" xr:uid="{00000000-0005-0000-0000-0000F8160000}"/>
    <cellStyle name="Normal 14 5 2 3 3 2" xfId="4726" xr:uid="{00000000-0005-0000-0000-0000F9160000}"/>
    <cellStyle name="Normal 14 5 2 3 4" xfId="4727" xr:uid="{00000000-0005-0000-0000-0000FA160000}"/>
    <cellStyle name="Normal 14 5 2 4" xfId="4728" xr:uid="{00000000-0005-0000-0000-0000FB160000}"/>
    <cellStyle name="Normal 14 5 2 4 2" xfId="4729" xr:uid="{00000000-0005-0000-0000-0000FC160000}"/>
    <cellStyle name="Normal 14 5 2 4 2 2" xfId="4730" xr:uid="{00000000-0005-0000-0000-0000FD160000}"/>
    <cellStyle name="Normal 14 5 2 4 3" xfId="4731" xr:uid="{00000000-0005-0000-0000-0000FE160000}"/>
    <cellStyle name="Normal 14 5 2 4 3 2" xfId="4732" xr:uid="{00000000-0005-0000-0000-0000FF160000}"/>
    <cellStyle name="Normal 14 5 2 4 4" xfId="4733" xr:uid="{00000000-0005-0000-0000-000000170000}"/>
    <cellStyle name="Normal 14 5 2 5" xfId="4734" xr:uid="{00000000-0005-0000-0000-000001170000}"/>
    <cellStyle name="Normal 14 5 2 5 2" xfId="4735" xr:uid="{00000000-0005-0000-0000-000002170000}"/>
    <cellStyle name="Normal 14 5 2 6" xfId="4736" xr:uid="{00000000-0005-0000-0000-000003170000}"/>
    <cellStyle name="Normal 14 5 2 6 2" xfId="4737" xr:uid="{00000000-0005-0000-0000-000004170000}"/>
    <cellStyle name="Normal 14 5 2 7" xfId="4738" xr:uid="{00000000-0005-0000-0000-000005170000}"/>
    <cellStyle name="Normal 14 5 2 7 2" xfId="4739" xr:uid="{00000000-0005-0000-0000-000006170000}"/>
    <cellStyle name="Normal 14 5 2 8" xfId="4740" xr:uid="{00000000-0005-0000-0000-000007170000}"/>
    <cellStyle name="Normal 14 5 2 9" xfId="4741" xr:uid="{00000000-0005-0000-0000-000008170000}"/>
    <cellStyle name="Normal 14 5 2_NOI Ok" xfId="4742" xr:uid="{00000000-0005-0000-0000-000009170000}"/>
    <cellStyle name="Normal 14 5 3" xfId="4743" xr:uid="{00000000-0005-0000-0000-00000A170000}"/>
    <cellStyle name="Normal 14 5 3 2" xfId="4744" xr:uid="{00000000-0005-0000-0000-00000B170000}"/>
    <cellStyle name="Normal 14 5 3 2 2" xfId="4745" xr:uid="{00000000-0005-0000-0000-00000C170000}"/>
    <cellStyle name="Normal 14 5 3 2 2 2" xfId="4746" xr:uid="{00000000-0005-0000-0000-00000D170000}"/>
    <cellStyle name="Normal 14 5 3 2 3" xfId="4747" xr:uid="{00000000-0005-0000-0000-00000E170000}"/>
    <cellStyle name="Normal 14 5 3 2 3 2" xfId="4748" xr:uid="{00000000-0005-0000-0000-00000F170000}"/>
    <cellStyle name="Normal 14 5 3 2 4" xfId="4749" xr:uid="{00000000-0005-0000-0000-000010170000}"/>
    <cellStyle name="Normal 14 5 3 2 5" xfId="4750" xr:uid="{00000000-0005-0000-0000-000011170000}"/>
    <cellStyle name="Normal 14 5 3 2 6" xfId="4751" xr:uid="{00000000-0005-0000-0000-000012170000}"/>
    <cellStyle name="Normal 14 5 3 3" xfId="4752" xr:uid="{00000000-0005-0000-0000-000013170000}"/>
    <cellStyle name="Normal 14 5 3 3 2" xfId="4753" xr:uid="{00000000-0005-0000-0000-000014170000}"/>
    <cellStyle name="Normal 14 5 3 3 2 2" xfId="4754" xr:uid="{00000000-0005-0000-0000-000015170000}"/>
    <cellStyle name="Normal 14 5 3 3 3" xfId="4755" xr:uid="{00000000-0005-0000-0000-000016170000}"/>
    <cellStyle name="Normal 14 5 3 3 3 2" xfId="4756" xr:uid="{00000000-0005-0000-0000-000017170000}"/>
    <cellStyle name="Normal 14 5 3 3 4" xfId="4757" xr:uid="{00000000-0005-0000-0000-000018170000}"/>
    <cellStyle name="Normal 14 5 3 4" xfId="4758" xr:uid="{00000000-0005-0000-0000-000019170000}"/>
    <cellStyle name="Normal 14 5 3 4 2" xfId="4759" xr:uid="{00000000-0005-0000-0000-00001A170000}"/>
    <cellStyle name="Normal 14 5 3 4 2 2" xfId="4760" xr:uid="{00000000-0005-0000-0000-00001B170000}"/>
    <cellStyle name="Normal 14 5 3 4 3" xfId="4761" xr:uid="{00000000-0005-0000-0000-00001C170000}"/>
    <cellStyle name="Normal 14 5 3 4 3 2" xfId="4762" xr:uid="{00000000-0005-0000-0000-00001D170000}"/>
    <cellStyle name="Normal 14 5 3 4 4" xfId="4763" xr:uid="{00000000-0005-0000-0000-00001E170000}"/>
    <cellStyle name="Normal 14 5 3 5" xfId="4764" xr:uid="{00000000-0005-0000-0000-00001F170000}"/>
    <cellStyle name="Normal 14 5 3 5 2" xfId="4765" xr:uid="{00000000-0005-0000-0000-000020170000}"/>
    <cellStyle name="Normal 14 5 3 6" xfId="4766" xr:uid="{00000000-0005-0000-0000-000021170000}"/>
    <cellStyle name="Normal 14 5 3 6 2" xfId="4767" xr:uid="{00000000-0005-0000-0000-000022170000}"/>
    <cellStyle name="Normal 14 5 3 7" xfId="4768" xr:uid="{00000000-0005-0000-0000-000023170000}"/>
    <cellStyle name="Normal 14 5 3 7 2" xfId="4769" xr:uid="{00000000-0005-0000-0000-000024170000}"/>
    <cellStyle name="Normal 14 5 3 8" xfId="4770" xr:uid="{00000000-0005-0000-0000-000025170000}"/>
    <cellStyle name="Normal 14 5 3 9" xfId="4771" xr:uid="{00000000-0005-0000-0000-000026170000}"/>
    <cellStyle name="Normal 14 5 3_NOI Ok" xfId="4772" xr:uid="{00000000-0005-0000-0000-000027170000}"/>
    <cellStyle name="Normal 14 5 4" xfId="4773" xr:uid="{00000000-0005-0000-0000-000028170000}"/>
    <cellStyle name="Normal 14 5 4 2" xfId="4774" xr:uid="{00000000-0005-0000-0000-000029170000}"/>
    <cellStyle name="Normal 14 5 4 2 2" xfId="4775" xr:uid="{00000000-0005-0000-0000-00002A170000}"/>
    <cellStyle name="Normal 14 5 4 2 2 2" xfId="4776" xr:uid="{00000000-0005-0000-0000-00002B170000}"/>
    <cellStyle name="Normal 14 5 4 2 3" xfId="4777" xr:uid="{00000000-0005-0000-0000-00002C170000}"/>
    <cellStyle name="Normal 14 5 4 2 3 2" xfId="4778" xr:uid="{00000000-0005-0000-0000-00002D170000}"/>
    <cellStyle name="Normal 14 5 4 2 4" xfId="4779" xr:uid="{00000000-0005-0000-0000-00002E170000}"/>
    <cellStyle name="Normal 14 5 4 2 5" xfId="4780" xr:uid="{00000000-0005-0000-0000-00002F170000}"/>
    <cellStyle name="Normal 14 5 4 2 6" xfId="4781" xr:uid="{00000000-0005-0000-0000-000030170000}"/>
    <cellStyle name="Normal 14 5 4 3" xfId="4782" xr:uid="{00000000-0005-0000-0000-000031170000}"/>
    <cellStyle name="Normal 14 5 4 3 2" xfId="4783" xr:uid="{00000000-0005-0000-0000-000032170000}"/>
    <cellStyle name="Normal 14 5 4 3 2 2" xfId="4784" xr:uid="{00000000-0005-0000-0000-000033170000}"/>
    <cellStyle name="Normal 14 5 4 3 3" xfId="4785" xr:uid="{00000000-0005-0000-0000-000034170000}"/>
    <cellStyle name="Normal 14 5 4 3 3 2" xfId="4786" xr:uid="{00000000-0005-0000-0000-000035170000}"/>
    <cellStyle name="Normal 14 5 4 3 4" xfId="4787" xr:uid="{00000000-0005-0000-0000-000036170000}"/>
    <cellStyle name="Normal 14 5 4 4" xfId="4788" xr:uid="{00000000-0005-0000-0000-000037170000}"/>
    <cellStyle name="Normal 14 5 4 4 2" xfId="4789" xr:uid="{00000000-0005-0000-0000-000038170000}"/>
    <cellStyle name="Normal 14 5 4 4 2 2" xfId="4790" xr:uid="{00000000-0005-0000-0000-000039170000}"/>
    <cellStyle name="Normal 14 5 4 4 3" xfId="4791" xr:uid="{00000000-0005-0000-0000-00003A170000}"/>
    <cellStyle name="Normal 14 5 4 4 3 2" xfId="4792" xr:uid="{00000000-0005-0000-0000-00003B170000}"/>
    <cellStyle name="Normal 14 5 4 4 4" xfId="4793" xr:uid="{00000000-0005-0000-0000-00003C170000}"/>
    <cellStyle name="Normal 14 5 4 5" xfId="4794" xr:uid="{00000000-0005-0000-0000-00003D170000}"/>
    <cellStyle name="Normal 14 5 4 5 2" xfId="4795" xr:uid="{00000000-0005-0000-0000-00003E170000}"/>
    <cellStyle name="Normal 14 5 4 6" xfId="4796" xr:uid="{00000000-0005-0000-0000-00003F170000}"/>
    <cellStyle name="Normal 14 5 4 6 2" xfId="4797" xr:uid="{00000000-0005-0000-0000-000040170000}"/>
    <cellStyle name="Normal 14 5 4 7" xfId="4798" xr:uid="{00000000-0005-0000-0000-000041170000}"/>
    <cellStyle name="Normal 14 5 4 7 2" xfId="4799" xr:uid="{00000000-0005-0000-0000-000042170000}"/>
    <cellStyle name="Normal 14 5 4 8" xfId="4800" xr:uid="{00000000-0005-0000-0000-000043170000}"/>
    <cellStyle name="Normal 14 5 4 9" xfId="4801" xr:uid="{00000000-0005-0000-0000-000044170000}"/>
    <cellStyle name="Normal 14 5 4_NOI Ok" xfId="4802" xr:uid="{00000000-0005-0000-0000-000045170000}"/>
    <cellStyle name="Normal 14 5 5" xfId="4803" xr:uid="{00000000-0005-0000-0000-000046170000}"/>
    <cellStyle name="Normal 14 5 5 2" xfId="4804" xr:uid="{00000000-0005-0000-0000-000047170000}"/>
    <cellStyle name="Normal 14 5 5 2 2" xfId="4805" xr:uid="{00000000-0005-0000-0000-000048170000}"/>
    <cellStyle name="Normal 14 5 5 3" xfId="4806" xr:uid="{00000000-0005-0000-0000-000049170000}"/>
    <cellStyle name="Normal 14 5 5 3 2" xfId="4807" xr:uid="{00000000-0005-0000-0000-00004A170000}"/>
    <cellStyle name="Normal 14 5 5 4" xfId="4808" xr:uid="{00000000-0005-0000-0000-00004B170000}"/>
    <cellStyle name="Normal 14 5 5 5" xfId="4809" xr:uid="{00000000-0005-0000-0000-00004C170000}"/>
    <cellStyle name="Normal 14 5 5 6" xfId="4810" xr:uid="{00000000-0005-0000-0000-00004D170000}"/>
    <cellStyle name="Normal 14 5 6" xfId="4811" xr:uid="{00000000-0005-0000-0000-00004E170000}"/>
    <cellStyle name="Normal 14 5 6 2" xfId="4812" xr:uid="{00000000-0005-0000-0000-00004F170000}"/>
    <cellStyle name="Normal 14 5 6 2 2" xfId="4813" xr:uid="{00000000-0005-0000-0000-000050170000}"/>
    <cellStyle name="Normal 14 5 6 3" xfId="4814" xr:uid="{00000000-0005-0000-0000-000051170000}"/>
    <cellStyle name="Normal 14 5 6 3 2" xfId="4815" xr:uid="{00000000-0005-0000-0000-000052170000}"/>
    <cellStyle name="Normal 14 5 6 4" xfId="4816" xr:uid="{00000000-0005-0000-0000-000053170000}"/>
    <cellStyle name="Normal 14 5 7" xfId="4817" xr:uid="{00000000-0005-0000-0000-000054170000}"/>
    <cellStyle name="Normal 14 5 7 2" xfId="4818" xr:uid="{00000000-0005-0000-0000-000055170000}"/>
    <cellStyle name="Normal 14 5 7 2 2" xfId="4819" xr:uid="{00000000-0005-0000-0000-000056170000}"/>
    <cellStyle name="Normal 14 5 7 3" xfId="4820" xr:uid="{00000000-0005-0000-0000-000057170000}"/>
    <cellStyle name="Normal 14 5 7 3 2" xfId="4821" xr:uid="{00000000-0005-0000-0000-000058170000}"/>
    <cellStyle name="Normal 14 5 7 4" xfId="4822" xr:uid="{00000000-0005-0000-0000-000059170000}"/>
    <cellStyle name="Normal 14 5 8" xfId="4823" xr:uid="{00000000-0005-0000-0000-00005A170000}"/>
    <cellStyle name="Normal 14 5 8 2" xfId="4824" xr:uid="{00000000-0005-0000-0000-00005B170000}"/>
    <cellStyle name="Normal 14 5 9" xfId="4825" xr:uid="{00000000-0005-0000-0000-00005C170000}"/>
    <cellStyle name="Normal 14 5 9 2" xfId="4826" xr:uid="{00000000-0005-0000-0000-00005D170000}"/>
    <cellStyle name="Normal 14 5_NOI Ok" xfId="4827" xr:uid="{00000000-0005-0000-0000-00005E170000}"/>
    <cellStyle name="Normal 14 6" xfId="4828" xr:uid="{00000000-0005-0000-0000-00005F170000}"/>
    <cellStyle name="Normal 14 6 10" xfId="4829" xr:uid="{00000000-0005-0000-0000-000060170000}"/>
    <cellStyle name="Normal 14 6 10 2" xfId="4830" xr:uid="{00000000-0005-0000-0000-000061170000}"/>
    <cellStyle name="Normal 14 6 11" xfId="4831" xr:uid="{00000000-0005-0000-0000-000062170000}"/>
    <cellStyle name="Normal 14 6 12" xfId="4832" xr:uid="{00000000-0005-0000-0000-000063170000}"/>
    <cellStyle name="Normal 14 6 2" xfId="4833" xr:uid="{00000000-0005-0000-0000-000064170000}"/>
    <cellStyle name="Normal 14 6 2 2" xfId="4834" xr:uid="{00000000-0005-0000-0000-000065170000}"/>
    <cellStyle name="Normal 14 6 2 2 2" xfId="4835" xr:uid="{00000000-0005-0000-0000-000066170000}"/>
    <cellStyle name="Normal 14 6 2 2 2 2" xfId="4836" xr:uid="{00000000-0005-0000-0000-000067170000}"/>
    <cellStyle name="Normal 14 6 2 2 3" xfId="4837" xr:uid="{00000000-0005-0000-0000-000068170000}"/>
    <cellStyle name="Normal 14 6 2 2 3 2" xfId="4838" xr:uid="{00000000-0005-0000-0000-000069170000}"/>
    <cellStyle name="Normal 14 6 2 2 4" xfId="4839" xr:uid="{00000000-0005-0000-0000-00006A170000}"/>
    <cellStyle name="Normal 14 6 2 2 5" xfId="4840" xr:uid="{00000000-0005-0000-0000-00006B170000}"/>
    <cellStyle name="Normal 14 6 2 2 6" xfId="4841" xr:uid="{00000000-0005-0000-0000-00006C170000}"/>
    <cellStyle name="Normal 14 6 2 3" xfId="4842" xr:uid="{00000000-0005-0000-0000-00006D170000}"/>
    <cellStyle name="Normal 14 6 2 3 2" xfId="4843" xr:uid="{00000000-0005-0000-0000-00006E170000}"/>
    <cellStyle name="Normal 14 6 2 3 2 2" xfId="4844" xr:uid="{00000000-0005-0000-0000-00006F170000}"/>
    <cellStyle name="Normal 14 6 2 3 3" xfId="4845" xr:uid="{00000000-0005-0000-0000-000070170000}"/>
    <cellStyle name="Normal 14 6 2 3 3 2" xfId="4846" xr:uid="{00000000-0005-0000-0000-000071170000}"/>
    <cellStyle name="Normal 14 6 2 3 4" xfId="4847" xr:uid="{00000000-0005-0000-0000-000072170000}"/>
    <cellStyle name="Normal 14 6 2 4" xfId="4848" xr:uid="{00000000-0005-0000-0000-000073170000}"/>
    <cellStyle name="Normal 14 6 2 4 2" xfId="4849" xr:uid="{00000000-0005-0000-0000-000074170000}"/>
    <cellStyle name="Normal 14 6 2 4 2 2" xfId="4850" xr:uid="{00000000-0005-0000-0000-000075170000}"/>
    <cellStyle name="Normal 14 6 2 4 3" xfId="4851" xr:uid="{00000000-0005-0000-0000-000076170000}"/>
    <cellStyle name="Normal 14 6 2 4 3 2" xfId="4852" xr:uid="{00000000-0005-0000-0000-000077170000}"/>
    <cellStyle name="Normal 14 6 2 4 4" xfId="4853" xr:uid="{00000000-0005-0000-0000-000078170000}"/>
    <cellStyle name="Normal 14 6 2 5" xfId="4854" xr:uid="{00000000-0005-0000-0000-000079170000}"/>
    <cellStyle name="Normal 14 6 2 5 2" xfId="4855" xr:uid="{00000000-0005-0000-0000-00007A170000}"/>
    <cellStyle name="Normal 14 6 2 6" xfId="4856" xr:uid="{00000000-0005-0000-0000-00007B170000}"/>
    <cellStyle name="Normal 14 6 2 6 2" xfId="4857" xr:uid="{00000000-0005-0000-0000-00007C170000}"/>
    <cellStyle name="Normal 14 6 2 7" xfId="4858" xr:uid="{00000000-0005-0000-0000-00007D170000}"/>
    <cellStyle name="Normal 14 6 2 7 2" xfId="4859" xr:uid="{00000000-0005-0000-0000-00007E170000}"/>
    <cellStyle name="Normal 14 6 2 8" xfId="4860" xr:uid="{00000000-0005-0000-0000-00007F170000}"/>
    <cellStyle name="Normal 14 6 2 9" xfId="4861" xr:uid="{00000000-0005-0000-0000-000080170000}"/>
    <cellStyle name="Normal 14 6 2_NOI Ok" xfId="4862" xr:uid="{00000000-0005-0000-0000-000081170000}"/>
    <cellStyle name="Normal 14 6 3" xfId="4863" xr:uid="{00000000-0005-0000-0000-000082170000}"/>
    <cellStyle name="Normal 14 6 3 2" xfId="4864" xr:uid="{00000000-0005-0000-0000-000083170000}"/>
    <cellStyle name="Normal 14 6 3 2 2" xfId="4865" xr:uid="{00000000-0005-0000-0000-000084170000}"/>
    <cellStyle name="Normal 14 6 3 2 2 2" xfId="4866" xr:uid="{00000000-0005-0000-0000-000085170000}"/>
    <cellStyle name="Normal 14 6 3 2 3" xfId="4867" xr:uid="{00000000-0005-0000-0000-000086170000}"/>
    <cellStyle name="Normal 14 6 3 2 3 2" xfId="4868" xr:uid="{00000000-0005-0000-0000-000087170000}"/>
    <cellStyle name="Normal 14 6 3 2 4" xfId="4869" xr:uid="{00000000-0005-0000-0000-000088170000}"/>
    <cellStyle name="Normal 14 6 3 2 5" xfId="4870" xr:uid="{00000000-0005-0000-0000-000089170000}"/>
    <cellStyle name="Normal 14 6 3 2 6" xfId="4871" xr:uid="{00000000-0005-0000-0000-00008A170000}"/>
    <cellStyle name="Normal 14 6 3 3" xfId="4872" xr:uid="{00000000-0005-0000-0000-00008B170000}"/>
    <cellStyle name="Normal 14 6 3 3 2" xfId="4873" xr:uid="{00000000-0005-0000-0000-00008C170000}"/>
    <cellStyle name="Normal 14 6 3 3 2 2" xfId="4874" xr:uid="{00000000-0005-0000-0000-00008D170000}"/>
    <cellStyle name="Normal 14 6 3 3 3" xfId="4875" xr:uid="{00000000-0005-0000-0000-00008E170000}"/>
    <cellStyle name="Normal 14 6 3 3 3 2" xfId="4876" xr:uid="{00000000-0005-0000-0000-00008F170000}"/>
    <cellStyle name="Normal 14 6 3 3 4" xfId="4877" xr:uid="{00000000-0005-0000-0000-000090170000}"/>
    <cellStyle name="Normal 14 6 3 4" xfId="4878" xr:uid="{00000000-0005-0000-0000-000091170000}"/>
    <cellStyle name="Normal 14 6 3 4 2" xfId="4879" xr:uid="{00000000-0005-0000-0000-000092170000}"/>
    <cellStyle name="Normal 14 6 3 4 2 2" xfId="4880" xr:uid="{00000000-0005-0000-0000-000093170000}"/>
    <cellStyle name="Normal 14 6 3 4 3" xfId="4881" xr:uid="{00000000-0005-0000-0000-000094170000}"/>
    <cellStyle name="Normal 14 6 3 4 3 2" xfId="4882" xr:uid="{00000000-0005-0000-0000-000095170000}"/>
    <cellStyle name="Normal 14 6 3 4 4" xfId="4883" xr:uid="{00000000-0005-0000-0000-000096170000}"/>
    <cellStyle name="Normal 14 6 3 5" xfId="4884" xr:uid="{00000000-0005-0000-0000-000097170000}"/>
    <cellStyle name="Normal 14 6 3 5 2" xfId="4885" xr:uid="{00000000-0005-0000-0000-000098170000}"/>
    <cellStyle name="Normal 14 6 3 6" xfId="4886" xr:uid="{00000000-0005-0000-0000-000099170000}"/>
    <cellStyle name="Normal 14 6 3 6 2" xfId="4887" xr:uid="{00000000-0005-0000-0000-00009A170000}"/>
    <cellStyle name="Normal 14 6 3 7" xfId="4888" xr:uid="{00000000-0005-0000-0000-00009B170000}"/>
    <cellStyle name="Normal 14 6 3 7 2" xfId="4889" xr:uid="{00000000-0005-0000-0000-00009C170000}"/>
    <cellStyle name="Normal 14 6 3 8" xfId="4890" xr:uid="{00000000-0005-0000-0000-00009D170000}"/>
    <cellStyle name="Normal 14 6 3 9" xfId="4891" xr:uid="{00000000-0005-0000-0000-00009E170000}"/>
    <cellStyle name="Normal 14 6 3_NOI Ok" xfId="4892" xr:uid="{00000000-0005-0000-0000-00009F170000}"/>
    <cellStyle name="Normal 14 6 4" xfId="4893" xr:uid="{00000000-0005-0000-0000-0000A0170000}"/>
    <cellStyle name="Normal 14 6 4 2" xfId="4894" xr:uid="{00000000-0005-0000-0000-0000A1170000}"/>
    <cellStyle name="Normal 14 6 4 2 2" xfId="4895" xr:uid="{00000000-0005-0000-0000-0000A2170000}"/>
    <cellStyle name="Normal 14 6 4 2 2 2" xfId="4896" xr:uid="{00000000-0005-0000-0000-0000A3170000}"/>
    <cellStyle name="Normal 14 6 4 2 3" xfId="4897" xr:uid="{00000000-0005-0000-0000-0000A4170000}"/>
    <cellStyle name="Normal 14 6 4 2 3 2" xfId="4898" xr:uid="{00000000-0005-0000-0000-0000A5170000}"/>
    <cellStyle name="Normal 14 6 4 2 4" xfId="4899" xr:uid="{00000000-0005-0000-0000-0000A6170000}"/>
    <cellStyle name="Normal 14 6 4 2 5" xfId="4900" xr:uid="{00000000-0005-0000-0000-0000A7170000}"/>
    <cellStyle name="Normal 14 6 4 2 6" xfId="4901" xr:uid="{00000000-0005-0000-0000-0000A8170000}"/>
    <cellStyle name="Normal 14 6 4 3" xfId="4902" xr:uid="{00000000-0005-0000-0000-0000A9170000}"/>
    <cellStyle name="Normal 14 6 4 3 2" xfId="4903" xr:uid="{00000000-0005-0000-0000-0000AA170000}"/>
    <cellStyle name="Normal 14 6 4 3 2 2" xfId="4904" xr:uid="{00000000-0005-0000-0000-0000AB170000}"/>
    <cellStyle name="Normal 14 6 4 3 3" xfId="4905" xr:uid="{00000000-0005-0000-0000-0000AC170000}"/>
    <cellStyle name="Normal 14 6 4 3 3 2" xfId="4906" xr:uid="{00000000-0005-0000-0000-0000AD170000}"/>
    <cellStyle name="Normal 14 6 4 3 4" xfId="4907" xr:uid="{00000000-0005-0000-0000-0000AE170000}"/>
    <cellStyle name="Normal 14 6 4 4" xfId="4908" xr:uid="{00000000-0005-0000-0000-0000AF170000}"/>
    <cellStyle name="Normal 14 6 4 4 2" xfId="4909" xr:uid="{00000000-0005-0000-0000-0000B0170000}"/>
    <cellStyle name="Normal 14 6 4 4 2 2" xfId="4910" xr:uid="{00000000-0005-0000-0000-0000B1170000}"/>
    <cellStyle name="Normal 14 6 4 4 3" xfId="4911" xr:uid="{00000000-0005-0000-0000-0000B2170000}"/>
    <cellStyle name="Normal 14 6 4 4 3 2" xfId="4912" xr:uid="{00000000-0005-0000-0000-0000B3170000}"/>
    <cellStyle name="Normal 14 6 4 4 4" xfId="4913" xr:uid="{00000000-0005-0000-0000-0000B4170000}"/>
    <cellStyle name="Normal 14 6 4 5" xfId="4914" xr:uid="{00000000-0005-0000-0000-0000B5170000}"/>
    <cellStyle name="Normal 14 6 4 5 2" xfId="4915" xr:uid="{00000000-0005-0000-0000-0000B6170000}"/>
    <cellStyle name="Normal 14 6 4 6" xfId="4916" xr:uid="{00000000-0005-0000-0000-0000B7170000}"/>
    <cellStyle name="Normal 14 6 4 6 2" xfId="4917" xr:uid="{00000000-0005-0000-0000-0000B8170000}"/>
    <cellStyle name="Normal 14 6 4 7" xfId="4918" xr:uid="{00000000-0005-0000-0000-0000B9170000}"/>
    <cellStyle name="Normal 14 6 4 7 2" xfId="4919" xr:uid="{00000000-0005-0000-0000-0000BA170000}"/>
    <cellStyle name="Normal 14 6 4 8" xfId="4920" xr:uid="{00000000-0005-0000-0000-0000BB170000}"/>
    <cellStyle name="Normal 14 6 4 9" xfId="4921" xr:uid="{00000000-0005-0000-0000-0000BC170000}"/>
    <cellStyle name="Normal 14 6 4_NOI Ok" xfId="4922" xr:uid="{00000000-0005-0000-0000-0000BD170000}"/>
    <cellStyle name="Normal 14 6 5" xfId="4923" xr:uid="{00000000-0005-0000-0000-0000BE170000}"/>
    <cellStyle name="Normal 14 6 5 2" xfId="4924" xr:uid="{00000000-0005-0000-0000-0000BF170000}"/>
    <cellStyle name="Normal 14 6 5 2 2" xfId="4925" xr:uid="{00000000-0005-0000-0000-0000C0170000}"/>
    <cellStyle name="Normal 14 6 5 3" xfId="4926" xr:uid="{00000000-0005-0000-0000-0000C1170000}"/>
    <cellStyle name="Normal 14 6 5 3 2" xfId="4927" xr:uid="{00000000-0005-0000-0000-0000C2170000}"/>
    <cellStyle name="Normal 14 6 5 4" xfId="4928" xr:uid="{00000000-0005-0000-0000-0000C3170000}"/>
    <cellStyle name="Normal 14 6 5 5" xfId="4929" xr:uid="{00000000-0005-0000-0000-0000C4170000}"/>
    <cellStyle name="Normal 14 6 5 6" xfId="4930" xr:uid="{00000000-0005-0000-0000-0000C5170000}"/>
    <cellStyle name="Normal 14 6 6" xfId="4931" xr:uid="{00000000-0005-0000-0000-0000C6170000}"/>
    <cellStyle name="Normal 14 6 6 2" xfId="4932" xr:uid="{00000000-0005-0000-0000-0000C7170000}"/>
    <cellStyle name="Normal 14 6 6 2 2" xfId="4933" xr:uid="{00000000-0005-0000-0000-0000C8170000}"/>
    <cellStyle name="Normal 14 6 6 3" xfId="4934" xr:uid="{00000000-0005-0000-0000-0000C9170000}"/>
    <cellStyle name="Normal 14 6 6 3 2" xfId="4935" xr:uid="{00000000-0005-0000-0000-0000CA170000}"/>
    <cellStyle name="Normal 14 6 6 4" xfId="4936" xr:uid="{00000000-0005-0000-0000-0000CB170000}"/>
    <cellStyle name="Normal 14 6 7" xfId="4937" xr:uid="{00000000-0005-0000-0000-0000CC170000}"/>
    <cellStyle name="Normal 14 6 7 2" xfId="4938" xr:uid="{00000000-0005-0000-0000-0000CD170000}"/>
    <cellStyle name="Normal 14 6 7 2 2" xfId="4939" xr:uid="{00000000-0005-0000-0000-0000CE170000}"/>
    <cellStyle name="Normal 14 6 7 3" xfId="4940" xr:uid="{00000000-0005-0000-0000-0000CF170000}"/>
    <cellStyle name="Normal 14 6 7 3 2" xfId="4941" xr:uid="{00000000-0005-0000-0000-0000D0170000}"/>
    <cellStyle name="Normal 14 6 7 4" xfId="4942" xr:uid="{00000000-0005-0000-0000-0000D1170000}"/>
    <cellStyle name="Normal 14 6 8" xfId="4943" xr:uid="{00000000-0005-0000-0000-0000D2170000}"/>
    <cellStyle name="Normal 14 6 8 2" xfId="4944" xr:uid="{00000000-0005-0000-0000-0000D3170000}"/>
    <cellStyle name="Normal 14 6 9" xfId="4945" xr:uid="{00000000-0005-0000-0000-0000D4170000}"/>
    <cellStyle name="Normal 14 6 9 2" xfId="4946" xr:uid="{00000000-0005-0000-0000-0000D5170000}"/>
    <cellStyle name="Normal 14 6_NOI Ok" xfId="4947" xr:uid="{00000000-0005-0000-0000-0000D6170000}"/>
    <cellStyle name="Normal 14 7" xfId="4948" xr:uid="{00000000-0005-0000-0000-0000D7170000}"/>
    <cellStyle name="Normal 14 7 10" xfId="4949" xr:uid="{00000000-0005-0000-0000-0000D8170000}"/>
    <cellStyle name="Normal 14 7 10 2" xfId="4950" xr:uid="{00000000-0005-0000-0000-0000D9170000}"/>
    <cellStyle name="Normal 14 7 11" xfId="4951" xr:uid="{00000000-0005-0000-0000-0000DA170000}"/>
    <cellStyle name="Normal 14 7 12" xfId="4952" xr:uid="{00000000-0005-0000-0000-0000DB170000}"/>
    <cellStyle name="Normal 14 7 2" xfId="4953" xr:uid="{00000000-0005-0000-0000-0000DC170000}"/>
    <cellStyle name="Normal 14 7 2 2" xfId="4954" xr:uid="{00000000-0005-0000-0000-0000DD170000}"/>
    <cellStyle name="Normal 14 7 2 2 2" xfId="4955" xr:uid="{00000000-0005-0000-0000-0000DE170000}"/>
    <cellStyle name="Normal 14 7 2 2 2 2" xfId="4956" xr:uid="{00000000-0005-0000-0000-0000DF170000}"/>
    <cellStyle name="Normal 14 7 2 2 3" xfId="4957" xr:uid="{00000000-0005-0000-0000-0000E0170000}"/>
    <cellStyle name="Normal 14 7 2 2 3 2" xfId="4958" xr:uid="{00000000-0005-0000-0000-0000E1170000}"/>
    <cellStyle name="Normal 14 7 2 2 4" xfId="4959" xr:uid="{00000000-0005-0000-0000-0000E2170000}"/>
    <cellStyle name="Normal 14 7 2 2 5" xfId="4960" xr:uid="{00000000-0005-0000-0000-0000E3170000}"/>
    <cellStyle name="Normal 14 7 2 2 6" xfId="4961" xr:uid="{00000000-0005-0000-0000-0000E4170000}"/>
    <cellStyle name="Normal 14 7 2 3" xfId="4962" xr:uid="{00000000-0005-0000-0000-0000E5170000}"/>
    <cellStyle name="Normal 14 7 2 3 2" xfId="4963" xr:uid="{00000000-0005-0000-0000-0000E6170000}"/>
    <cellStyle name="Normal 14 7 2 3 2 2" xfId="4964" xr:uid="{00000000-0005-0000-0000-0000E7170000}"/>
    <cellStyle name="Normal 14 7 2 3 3" xfId="4965" xr:uid="{00000000-0005-0000-0000-0000E8170000}"/>
    <cellStyle name="Normal 14 7 2 3 3 2" xfId="4966" xr:uid="{00000000-0005-0000-0000-0000E9170000}"/>
    <cellStyle name="Normal 14 7 2 3 4" xfId="4967" xr:uid="{00000000-0005-0000-0000-0000EA170000}"/>
    <cellStyle name="Normal 14 7 2 4" xfId="4968" xr:uid="{00000000-0005-0000-0000-0000EB170000}"/>
    <cellStyle name="Normal 14 7 2 4 2" xfId="4969" xr:uid="{00000000-0005-0000-0000-0000EC170000}"/>
    <cellStyle name="Normal 14 7 2 4 2 2" xfId="4970" xr:uid="{00000000-0005-0000-0000-0000ED170000}"/>
    <cellStyle name="Normal 14 7 2 4 3" xfId="4971" xr:uid="{00000000-0005-0000-0000-0000EE170000}"/>
    <cellStyle name="Normal 14 7 2 4 3 2" xfId="4972" xr:uid="{00000000-0005-0000-0000-0000EF170000}"/>
    <cellStyle name="Normal 14 7 2 4 4" xfId="4973" xr:uid="{00000000-0005-0000-0000-0000F0170000}"/>
    <cellStyle name="Normal 14 7 2 5" xfId="4974" xr:uid="{00000000-0005-0000-0000-0000F1170000}"/>
    <cellStyle name="Normal 14 7 2 5 2" xfId="4975" xr:uid="{00000000-0005-0000-0000-0000F2170000}"/>
    <cellStyle name="Normal 14 7 2 6" xfId="4976" xr:uid="{00000000-0005-0000-0000-0000F3170000}"/>
    <cellStyle name="Normal 14 7 2 6 2" xfId="4977" xr:uid="{00000000-0005-0000-0000-0000F4170000}"/>
    <cellStyle name="Normal 14 7 2 7" xfId="4978" xr:uid="{00000000-0005-0000-0000-0000F5170000}"/>
    <cellStyle name="Normal 14 7 2 7 2" xfId="4979" xr:uid="{00000000-0005-0000-0000-0000F6170000}"/>
    <cellStyle name="Normal 14 7 2 8" xfId="4980" xr:uid="{00000000-0005-0000-0000-0000F7170000}"/>
    <cellStyle name="Normal 14 7 2 9" xfId="4981" xr:uid="{00000000-0005-0000-0000-0000F8170000}"/>
    <cellStyle name="Normal 14 7 2_NOI Ok" xfId="4982" xr:uid="{00000000-0005-0000-0000-0000F9170000}"/>
    <cellStyle name="Normal 14 7 3" xfId="4983" xr:uid="{00000000-0005-0000-0000-0000FA170000}"/>
    <cellStyle name="Normal 14 7 3 2" xfId="4984" xr:uid="{00000000-0005-0000-0000-0000FB170000}"/>
    <cellStyle name="Normal 14 7 3 2 2" xfId="4985" xr:uid="{00000000-0005-0000-0000-0000FC170000}"/>
    <cellStyle name="Normal 14 7 3 2 2 2" xfId="4986" xr:uid="{00000000-0005-0000-0000-0000FD170000}"/>
    <cellStyle name="Normal 14 7 3 2 3" xfId="4987" xr:uid="{00000000-0005-0000-0000-0000FE170000}"/>
    <cellStyle name="Normal 14 7 3 2 3 2" xfId="4988" xr:uid="{00000000-0005-0000-0000-0000FF170000}"/>
    <cellStyle name="Normal 14 7 3 2 4" xfId="4989" xr:uid="{00000000-0005-0000-0000-000000180000}"/>
    <cellStyle name="Normal 14 7 3 2 5" xfId="4990" xr:uid="{00000000-0005-0000-0000-000001180000}"/>
    <cellStyle name="Normal 14 7 3 2 6" xfId="4991" xr:uid="{00000000-0005-0000-0000-000002180000}"/>
    <cellStyle name="Normal 14 7 3 3" xfId="4992" xr:uid="{00000000-0005-0000-0000-000003180000}"/>
    <cellStyle name="Normal 14 7 3 3 2" xfId="4993" xr:uid="{00000000-0005-0000-0000-000004180000}"/>
    <cellStyle name="Normal 14 7 3 3 2 2" xfId="4994" xr:uid="{00000000-0005-0000-0000-000005180000}"/>
    <cellStyle name="Normal 14 7 3 3 3" xfId="4995" xr:uid="{00000000-0005-0000-0000-000006180000}"/>
    <cellStyle name="Normal 14 7 3 3 3 2" xfId="4996" xr:uid="{00000000-0005-0000-0000-000007180000}"/>
    <cellStyle name="Normal 14 7 3 3 4" xfId="4997" xr:uid="{00000000-0005-0000-0000-000008180000}"/>
    <cellStyle name="Normal 14 7 3 4" xfId="4998" xr:uid="{00000000-0005-0000-0000-000009180000}"/>
    <cellStyle name="Normal 14 7 3 4 2" xfId="4999" xr:uid="{00000000-0005-0000-0000-00000A180000}"/>
    <cellStyle name="Normal 14 7 3 4 2 2" xfId="5000" xr:uid="{00000000-0005-0000-0000-00000B180000}"/>
    <cellStyle name="Normal 14 7 3 4 3" xfId="5001" xr:uid="{00000000-0005-0000-0000-00000C180000}"/>
    <cellStyle name="Normal 14 7 3 4 3 2" xfId="5002" xr:uid="{00000000-0005-0000-0000-00000D180000}"/>
    <cellStyle name="Normal 14 7 3 4 4" xfId="5003" xr:uid="{00000000-0005-0000-0000-00000E180000}"/>
    <cellStyle name="Normal 14 7 3 5" xfId="5004" xr:uid="{00000000-0005-0000-0000-00000F180000}"/>
    <cellStyle name="Normal 14 7 3 5 2" xfId="5005" xr:uid="{00000000-0005-0000-0000-000010180000}"/>
    <cellStyle name="Normal 14 7 3 6" xfId="5006" xr:uid="{00000000-0005-0000-0000-000011180000}"/>
    <cellStyle name="Normal 14 7 3 6 2" xfId="5007" xr:uid="{00000000-0005-0000-0000-000012180000}"/>
    <cellStyle name="Normal 14 7 3 7" xfId="5008" xr:uid="{00000000-0005-0000-0000-000013180000}"/>
    <cellStyle name="Normal 14 7 3 7 2" xfId="5009" xr:uid="{00000000-0005-0000-0000-000014180000}"/>
    <cellStyle name="Normal 14 7 3 8" xfId="5010" xr:uid="{00000000-0005-0000-0000-000015180000}"/>
    <cellStyle name="Normal 14 7 3 9" xfId="5011" xr:uid="{00000000-0005-0000-0000-000016180000}"/>
    <cellStyle name="Normal 14 7 3_NOI Ok" xfId="5012" xr:uid="{00000000-0005-0000-0000-000017180000}"/>
    <cellStyle name="Normal 14 7 4" xfId="5013" xr:uid="{00000000-0005-0000-0000-000018180000}"/>
    <cellStyle name="Normal 14 7 4 2" xfId="5014" xr:uid="{00000000-0005-0000-0000-000019180000}"/>
    <cellStyle name="Normal 14 7 4 2 2" xfId="5015" xr:uid="{00000000-0005-0000-0000-00001A180000}"/>
    <cellStyle name="Normal 14 7 4 2 2 2" xfId="5016" xr:uid="{00000000-0005-0000-0000-00001B180000}"/>
    <cellStyle name="Normal 14 7 4 2 3" xfId="5017" xr:uid="{00000000-0005-0000-0000-00001C180000}"/>
    <cellStyle name="Normal 14 7 4 2 3 2" xfId="5018" xr:uid="{00000000-0005-0000-0000-00001D180000}"/>
    <cellStyle name="Normal 14 7 4 2 4" xfId="5019" xr:uid="{00000000-0005-0000-0000-00001E180000}"/>
    <cellStyle name="Normal 14 7 4 2 5" xfId="5020" xr:uid="{00000000-0005-0000-0000-00001F180000}"/>
    <cellStyle name="Normal 14 7 4 2 6" xfId="5021" xr:uid="{00000000-0005-0000-0000-000020180000}"/>
    <cellStyle name="Normal 14 7 4 3" xfId="5022" xr:uid="{00000000-0005-0000-0000-000021180000}"/>
    <cellStyle name="Normal 14 7 4 3 2" xfId="5023" xr:uid="{00000000-0005-0000-0000-000022180000}"/>
    <cellStyle name="Normal 14 7 4 3 2 2" xfId="5024" xr:uid="{00000000-0005-0000-0000-000023180000}"/>
    <cellStyle name="Normal 14 7 4 3 3" xfId="5025" xr:uid="{00000000-0005-0000-0000-000024180000}"/>
    <cellStyle name="Normal 14 7 4 3 3 2" xfId="5026" xr:uid="{00000000-0005-0000-0000-000025180000}"/>
    <cellStyle name="Normal 14 7 4 3 4" xfId="5027" xr:uid="{00000000-0005-0000-0000-000026180000}"/>
    <cellStyle name="Normal 14 7 4 4" xfId="5028" xr:uid="{00000000-0005-0000-0000-000027180000}"/>
    <cellStyle name="Normal 14 7 4 4 2" xfId="5029" xr:uid="{00000000-0005-0000-0000-000028180000}"/>
    <cellStyle name="Normal 14 7 4 4 2 2" xfId="5030" xr:uid="{00000000-0005-0000-0000-000029180000}"/>
    <cellStyle name="Normal 14 7 4 4 3" xfId="5031" xr:uid="{00000000-0005-0000-0000-00002A180000}"/>
    <cellStyle name="Normal 14 7 4 4 3 2" xfId="5032" xr:uid="{00000000-0005-0000-0000-00002B180000}"/>
    <cellStyle name="Normal 14 7 4 4 4" xfId="5033" xr:uid="{00000000-0005-0000-0000-00002C180000}"/>
    <cellStyle name="Normal 14 7 4 5" xfId="5034" xr:uid="{00000000-0005-0000-0000-00002D180000}"/>
    <cellStyle name="Normal 14 7 4 5 2" xfId="5035" xr:uid="{00000000-0005-0000-0000-00002E180000}"/>
    <cellStyle name="Normal 14 7 4 6" xfId="5036" xr:uid="{00000000-0005-0000-0000-00002F180000}"/>
    <cellStyle name="Normal 14 7 4 6 2" xfId="5037" xr:uid="{00000000-0005-0000-0000-000030180000}"/>
    <cellStyle name="Normal 14 7 4 7" xfId="5038" xr:uid="{00000000-0005-0000-0000-000031180000}"/>
    <cellStyle name="Normal 14 7 4 7 2" xfId="5039" xr:uid="{00000000-0005-0000-0000-000032180000}"/>
    <cellStyle name="Normal 14 7 4 8" xfId="5040" xr:uid="{00000000-0005-0000-0000-000033180000}"/>
    <cellStyle name="Normal 14 7 4 9" xfId="5041" xr:uid="{00000000-0005-0000-0000-000034180000}"/>
    <cellStyle name="Normal 14 7 4_NOI Ok" xfId="5042" xr:uid="{00000000-0005-0000-0000-000035180000}"/>
    <cellStyle name="Normal 14 7 5" xfId="5043" xr:uid="{00000000-0005-0000-0000-000036180000}"/>
    <cellStyle name="Normal 14 7 5 2" xfId="5044" xr:uid="{00000000-0005-0000-0000-000037180000}"/>
    <cellStyle name="Normal 14 7 5 2 2" xfId="5045" xr:uid="{00000000-0005-0000-0000-000038180000}"/>
    <cellStyle name="Normal 14 7 5 3" xfId="5046" xr:uid="{00000000-0005-0000-0000-000039180000}"/>
    <cellStyle name="Normal 14 7 5 3 2" xfId="5047" xr:uid="{00000000-0005-0000-0000-00003A180000}"/>
    <cellStyle name="Normal 14 7 5 4" xfId="5048" xr:uid="{00000000-0005-0000-0000-00003B180000}"/>
    <cellStyle name="Normal 14 7 5 5" xfId="5049" xr:uid="{00000000-0005-0000-0000-00003C180000}"/>
    <cellStyle name="Normal 14 7 5 6" xfId="5050" xr:uid="{00000000-0005-0000-0000-00003D180000}"/>
    <cellStyle name="Normal 14 7 6" xfId="5051" xr:uid="{00000000-0005-0000-0000-00003E180000}"/>
    <cellStyle name="Normal 14 7 6 2" xfId="5052" xr:uid="{00000000-0005-0000-0000-00003F180000}"/>
    <cellStyle name="Normal 14 7 6 2 2" xfId="5053" xr:uid="{00000000-0005-0000-0000-000040180000}"/>
    <cellStyle name="Normal 14 7 6 3" xfId="5054" xr:uid="{00000000-0005-0000-0000-000041180000}"/>
    <cellStyle name="Normal 14 7 6 3 2" xfId="5055" xr:uid="{00000000-0005-0000-0000-000042180000}"/>
    <cellStyle name="Normal 14 7 6 4" xfId="5056" xr:uid="{00000000-0005-0000-0000-000043180000}"/>
    <cellStyle name="Normal 14 7 7" xfId="5057" xr:uid="{00000000-0005-0000-0000-000044180000}"/>
    <cellStyle name="Normal 14 7 7 2" xfId="5058" xr:uid="{00000000-0005-0000-0000-000045180000}"/>
    <cellStyle name="Normal 14 7 7 2 2" xfId="5059" xr:uid="{00000000-0005-0000-0000-000046180000}"/>
    <cellStyle name="Normal 14 7 7 3" xfId="5060" xr:uid="{00000000-0005-0000-0000-000047180000}"/>
    <cellStyle name="Normal 14 7 7 3 2" xfId="5061" xr:uid="{00000000-0005-0000-0000-000048180000}"/>
    <cellStyle name="Normal 14 7 7 4" xfId="5062" xr:uid="{00000000-0005-0000-0000-000049180000}"/>
    <cellStyle name="Normal 14 7 8" xfId="5063" xr:uid="{00000000-0005-0000-0000-00004A180000}"/>
    <cellStyle name="Normal 14 7 8 2" xfId="5064" xr:uid="{00000000-0005-0000-0000-00004B180000}"/>
    <cellStyle name="Normal 14 7 9" xfId="5065" xr:uid="{00000000-0005-0000-0000-00004C180000}"/>
    <cellStyle name="Normal 14 7 9 2" xfId="5066" xr:uid="{00000000-0005-0000-0000-00004D180000}"/>
    <cellStyle name="Normal 14 7_NOI Ok" xfId="5067" xr:uid="{00000000-0005-0000-0000-00004E180000}"/>
    <cellStyle name="Normal 14 8" xfId="5068" xr:uid="{00000000-0005-0000-0000-00004F180000}"/>
    <cellStyle name="Normal 14 8 10" xfId="5069" xr:uid="{00000000-0005-0000-0000-000050180000}"/>
    <cellStyle name="Normal 14 8 10 2" xfId="5070" xr:uid="{00000000-0005-0000-0000-000051180000}"/>
    <cellStyle name="Normal 14 8 11" xfId="5071" xr:uid="{00000000-0005-0000-0000-000052180000}"/>
    <cellStyle name="Normal 14 8 12" xfId="5072" xr:uid="{00000000-0005-0000-0000-000053180000}"/>
    <cellStyle name="Normal 14 8 2" xfId="5073" xr:uid="{00000000-0005-0000-0000-000054180000}"/>
    <cellStyle name="Normal 14 8 2 2" xfId="5074" xr:uid="{00000000-0005-0000-0000-000055180000}"/>
    <cellStyle name="Normal 14 8 2 2 2" xfId="5075" xr:uid="{00000000-0005-0000-0000-000056180000}"/>
    <cellStyle name="Normal 14 8 2 2 2 2" xfId="5076" xr:uid="{00000000-0005-0000-0000-000057180000}"/>
    <cellStyle name="Normal 14 8 2 2 3" xfId="5077" xr:uid="{00000000-0005-0000-0000-000058180000}"/>
    <cellStyle name="Normal 14 8 2 2 3 2" xfId="5078" xr:uid="{00000000-0005-0000-0000-000059180000}"/>
    <cellStyle name="Normal 14 8 2 2 4" xfId="5079" xr:uid="{00000000-0005-0000-0000-00005A180000}"/>
    <cellStyle name="Normal 14 8 2 2 5" xfId="5080" xr:uid="{00000000-0005-0000-0000-00005B180000}"/>
    <cellStyle name="Normal 14 8 2 2 6" xfId="5081" xr:uid="{00000000-0005-0000-0000-00005C180000}"/>
    <cellStyle name="Normal 14 8 2 3" xfId="5082" xr:uid="{00000000-0005-0000-0000-00005D180000}"/>
    <cellStyle name="Normal 14 8 2 3 2" xfId="5083" xr:uid="{00000000-0005-0000-0000-00005E180000}"/>
    <cellStyle name="Normal 14 8 2 3 2 2" xfId="5084" xr:uid="{00000000-0005-0000-0000-00005F180000}"/>
    <cellStyle name="Normal 14 8 2 3 3" xfId="5085" xr:uid="{00000000-0005-0000-0000-000060180000}"/>
    <cellStyle name="Normal 14 8 2 3 3 2" xfId="5086" xr:uid="{00000000-0005-0000-0000-000061180000}"/>
    <cellStyle name="Normal 14 8 2 3 4" xfId="5087" xr:uid="{00000000-0005-0000-0000-000062180000}"/>
    <cellStyle name="Normal 14 8 2 4" xfId="5088" xr:uid="{00000000-0005-0000-0000-000063180000}"/>
    <cellStyle name="Normal 14 8 2 4 2" xfId="5089" xr:uid="{00000000-0005-0000-0000-000064180000}"/>
    <cellStyle name="Normal 14 8 2 4 2 2" xfId="5090" xr:uid="{00000000-0005-0000-0000-000065180000}"/>
    <cellStyle name="Normal 14 8 2 4 3" xfId="5091" xr:uid="{00000000-0005-0000-0000-000066180000}"/>
    <cellStyle name="Normal 14 8 2 4 3 2" xfId="5092" xr:uid="{00000000-0005-0000-0000-000067180000}"/>
    <cellStyle name="Normal 14 8 2 4 4" xfId="5093" xr:uid="{00000000-0005-0000-0000-000068180000}"/>
    <cellStyle name="Normal 14 8 2 5" xfId="5094" xr:uid="{00000000-0005-0000-0000-000069180000}"/>
    <cellStyle name="Normal 14 8 2 5 2" xfId="5095" xr:uid="{00000000-0005-0000-0000-00006A180000}"/>
    <cellStyle name="Normal 14 8 2 6" xfId="5096" xr:uid="{00000000-0005-0000-0000-00006B180000}"/>
    <cellStyle name="Normal 14 8 2 6 2" xfId="5097" xr:uid="{00000000-0005-0000-0000-00006C180000}"/>
    <cellStyle name="Normal 14 8 2 7" xfId="5098" xr:uid="{00000000-0005-0000-0000-00006D180000}"/>
    <cellStyle name="Normal 14 8 2 7 2" xfId="5099" xr:uid="{00000000-0005-0000-0000-00006E180000}"/>
    <cellStyle name="Normal 14 8 2 8" xfId="5100" xr:uid="{00000000-0005-0000-0000-00006F180000}"/>
    <cellStyle name="Normal 14 8 2 9" xfId="5101" xr:uid="{00000000-0005-0000-0000-000070180000}"/>
    <cellStyle name="Normal 14 8 2_NOI Ok" xfId="5102" xr:uid="{00000000-0005-0000-0000-000071180000}"/>
    <cellStyle name="Normal 14 8 3" xfId="5103" xr:uid="{00000000-0005-0000-0000-000072180000}"/>
    <cellStyle name="Normal 14 8 3 2" xfId="5104" xr:uid="{00000000-0005-0000-0000-000073180000}"/>
    <cellStyle name="Normal 14 8 3 2 2" xfId="5105" xr:uid="{00000000-0005-0000-0000-000074180000}"/>
    <cellStyle name="Normal 14 8 3 2 2 2" xfId="5106" xr:uid="{00000000-0005-0000-0000-000075180000}"/>
    <cellStyle name="Normal 14 8 3 2 3" xfId="5107" xr:uid="{00000000-0005-0000-0000-000076180000}"/>
    <cellStyle name="Normal 14 8 3 2 3 2" xfId="5108" xr:uid="{00000000-0005-0000-0000-000077180000}"/>
    <cellStyle name="Normal 14 8 3 2 4" xfId="5109" xr:uid="{00000000-0005-0000-0000-000078180000}"/>
    <cellStyle name="Normal 14 8 3 2 5" xfId="5110" xr:uid="{00000000-0005-0000-0000-000079180000}"/>
    <cellStyle name="Normal 14 8 3 2 6" xfId="5111" xr:uid="{00000000-0005-0000-0000-00007A180000}"/>
    <cellStyle name="Normal 14 8 3 3" xfId="5112" xr:uid="{00000000-0005-0000-0000-00007B180000}"/>
    <cellStyle name="Normal 14 8 3 3 2" xfId="5113" xr:uid="{00000000-0005-0000-0000-00007C180000}"/>
    <cellStyle name="Normal 14 8 3 3 2 2" xfId="5114" xr:uid="{00000000-0005-0000-0000-00007D180000}"/>
    <cellStyle name="Normal 14 8 3 3 3" xfId="5115" xr:uid="{00000000-0005-0000-0000-00007E180000}"/>
    <cellStyle name="Normal 14 8 3 3 3 2" xfId="5116" xr:uid="{00000000-0005-0000-0000-00007F180000}"/>
    <cellStyle name="Normal 14 8 3 3 4" xfId="5117" xr:uid="{00000000-0005-0000-0000-000080180000}"/>
    <cellStyle name="Normal 14 8 3 4" xfId="5118" xr:uid="{00000000-0005-0000-0000-000081180000}"/>
    <cellStyle name="Normal 14 8 3 4 2" xfId="5119" xr:uid="{00000000-0005-0000-0000-000082180000}"/>
    <cellStyle name="Normal 14 8 3 4 2 2" xfId="5120" xr:uid="{00000000-0005-0000-0000-000083180000}"/>
    <cellStyle name="Normal 14 8 3 4 3" xfId="5121" xr:uid="{00000000-0005-0000-0000-000084180000}"/>
    <cellStyle name="Normal 14 8 3 4 3 2" xfId="5122" xr:uid="{00000000-0005-0000-0000-000085180000}"/>
    <cellStyle name="Normal 14 8 3 4 4" xfId="5123" xr:uid="{00000000-0005-0000-0000-000086180000}"/>
    <cellStyle name="Normal 14 8 3 5" xfId="5124" xr:uid="{00000000-0005-0000-0000-000087180000}"/>
    <cellStyle name="Normal 14 8 3 5 2" xfId="5125" xr:uid="{00000000-0005-0000-0000-000088180000}"/>
    <cellStyle name="Normal 14 8 3 6" xfId="5126" xr:uid="{00000000-0005-0000-0000-000089180000}"/>
    <cellStyle name="Normal 14 8 3 6 2" xfId="5127" xr:uid="{00000000-0005-0000-0000-00008A180000}"/>
    <cellStyle name="Normal 14 8 3 7" xfId="5128" xr:uid="{00000000-0005-0000-0000-00008B180000}"/>
    <cellStyle name="Normal 14 8 3 7 2" xfId="5129" xr:uid="{00000000-0005-0000-0000-00008C180000}"/>
    <cellStyle name="Normal 14 8 3 8" xfId="5130" xr:uid="{00000000-0005-0000-0000-00008D180000}"/>
    <cellStyle name="Normal 14 8 3 9" xfId="5131" xr:uid="{00000000-0005-0000-0000-00008E180000}"/>
    <cellStyle name="Normal 14 8 3_NOI Ok" xfId="5132" xr:uid="{00000000-0005-0000-0000-00008F180000}"/>
    <cellStyle name="Normal 14 8 4" xfId="5133" xr:uid="{00000000-0005-0000-0000-000090180000}"/>
    <cellStyle name="Normal 14 8 4 2" xfId="5134" xr:uid="{00000000-0005-0000-0000-000091180000}"/>
    <cellStyle name="Normal 14 8 4 2 2" xfId="5135" xr:uid="{00000000-0005-0000-0000-000092180000}"/>
    <cellStyle name="Normal 14 8 4 2 2 2" xfId="5136" xr:uid="{00000000-0005-0000-0000-000093180000}"/>
    <cellStyle name="Normal 14 8 4 2 3" xfId="5137" xr:uid="{00000000-0005-0000-0000-000094180000}"/>
    <cellStyle name="Normal 14 8 4 2 3 2" xfId="5138" xr:uid="{00000000-0005-0000-0000-000095180000}"/>
    <cellStyle name="Normal 14 8 4 2 4" xfId="5139" xr:uid="{00000000-0005-0000-0000-000096180000}"/>
    <cellStyle name="Normal 14 8 4 2 5" xfId="5140" xr:uid="{00000000-0005-0000-0000-000097180000}"/>
    <cellStyle name="Normal 14 8 4 2 6" xfId="5141" xr:uid="{00000000-0005-0000-0000-000098180000}"/>
    <cellStyle name="Normal 14 8 4 3" xfId="5142" xr:uid="{00000000-0005-0000-0000-000099180000}"/>
    <cellStyle name="Normal 14 8 4 3 2" xfId="5143" xr:uid="{00000000-0005-0000-0000-00009A180000}"/>
    <cellStyle name="Normal 14 8 4 3 2 2" xfId="5144" xr:uid="{00000000-0005-0000-0000-00009B180000}"/>
    <cellStyle name="Normal 14 8 4 3 3" xfId="5145" xr:uid="{00000000-0005-0000-0000-00009C180000}"/>
    <cellStyle name="Normal 14 8 4 3 3 2" xfId="5146" xr:uid="{00000000-0005-0000-0000-00009D180000}"/>
    <cellStyle name="Normal 14 8 4 3 4" xfId="5147" xr:uid="{00000000-0005-0000-0000-00009E180000}"/>
    <cellStyle name="Normal 14 8 4 4" xfId="5148" xr:uid="{00000000-0005-0000-0000-00009F180000}"/>
    <cellStyle name="Normal 14 8 4 4 2" xfId="5149" xr:uid="{00000000-0005-0000-0000-0000A0180000}"/>
    <cellStyle name="Normal 14 8 4 4 2 2" xfId="5150" xr:uid="{00000000-0005-0000-0000-0000A1180000}"/>
    <cellStyle name="Normal 14 8 4 4 3" xfId="5151" xr:uid="{00000000-0005-0000-0000-0000A2180000}"/>
    <cellStyle name="Normal 14 8 4 4 3 2" xfId="5152" xr:uid="{00000000-0005-0000-0000-0000A3180000}"/>
    <cellStyle name="Normal 14 8 4 4 4" xfId="5153" xr:uid="{00000000-0005-0000-0000-0000A4180000}"/>
    <cellStyle name="Normal 14 8 4 5" xfId="5154" xr:uid="{00000000-0005-0000-0000-0000A5180000}"/>
    <cellStyle name="Normal 14 8 4 5 2" xfId="5155" xr:uid="{00000000-0005-0000-0000-0000A6180000}"/>
    <cellStyle name="Normal 14 8 4 6" xfId="5156" xr:uid="{00000000-0005-0000-0000-0000A7180000}"/>
    <cellStyle name="Normal 14 8 4 6 2" xfId="5157" xr:uid="{00000000-0005-0000-0000-0000A8180000}"/>
    <cellStyle name="Normal 14 8 4 7" xfId="5158" xr:uid="{00000000-0005-0000-0000-0000A9180000}"/>
    <cellStyle name="Normal 14 8 4 7 2" xfId="5159" xr:uid="{00000000-0005-0000-0000-0000AA180000}"/>
    <cellStyle name="Normal 14 8 4 8" xfId="5160" xr:uid="{00000000-0005-0000-0000-0000AB180000}"/>
    <cellStyle name="Normal 14 8 4 9" xfId="5161" xr:uid="{00000000-0005-0000-0000-0000AC180000}"/>
    <cellStyle name="Normal 14 8 4_NOI Ok" xfId="5162" xr:uid="{00000000-0005-0000-0000-0000AD180000}"/>
    <cellStyle name="Normal 14 8 5" xfId="5163" xr:uid="{00000000-0005-0000-0000-0000AE180000}"/>
    <cellStyle name="Normal 14 8 5 2" xfId="5164" xr:uid="{00000000-0005-0000-0000-0000AF180000}"/>
    <cellStyle name="Normal 14 8 5 2 2" xfId="5165" xr:uid="{00000000-0005-0000-0000-0000B0180000}"/>
    <cellStyle name="Normal 14 8 5 3" xfId="5166" xr:uid="{00000000-0005-0000-0000-0000B1180000}"/>
    <cellStyle name="Normal 14 8 5 3 2" xfId="5167" xr:uid="{00000000-0005-0000-0000-0000B2180000}"/>
    <cellStyle name="Normal 14 8 5 4" xfId="5168" xr:uid="{00000000-0005-0000-0000-0000B3180000}"/>
    <cellStyle name="Normal 14 8 5 5" xfId="5169" xr:uid="{00000000-0005-0000-0000-0000B4180000}"/>
    <cellStyle name="Normal 14 8 5 6" xfId="5170" xr:uid="{00000000-0005-0000-0000-0000B5180000}"/>
    <cellStyle name="Normal 14 8 6" xfId="5171" xr:uid="{00000000-0005-0000-0000-0000B6180000}"/>
    <cellStyle name="Normal 14 8 6 2" xfId="5172" xr:uid="{00000000-0005-0000-0000-0000B7180000}"/>
    <cellStyle name="Normal 14 8 6 2 2" xfId="5173" xr:uid="{00000000-0005-0000-0000-0000B8180000}"/>
    <cellStyle name="Normal 14 8 6 3" xfId="5174" xr:uid="{00000000-0005-0000-0000-0000B9180000}"/>
    <cellStyle name="Normal 14 8 6 3 2" xfId="5175" xr:uid="{00000000-0005-0000-0000-0000BA180000}"/>
    <cellStyle name="Normal 14 8 6 4" xfId="5176" xr:uid="{00000000-0005-0000-0000-0000BB180000}"/>
    <cellStyle name="Normal 14 8 7" xfId="5177" xr:uid="{00000000-0005-0000-0000-0000BC180000}"/>
    <cellStyle name="Normal 14 8 7 2" xfId="5178" xr:uid="{00000000-0005-0000-0000-0000BD180000}"/>
    <cellStyle name="Normal 14 8 7 2 2" xfId="5179" xr:uid="{00000000-0005-0000-0000-0000BE180000}"/>
    <cellStyle name="Normal 14 8 7 3" xfId="5180" xr:uid="{00000000-0005-0000-0000-0000BF180000}"/>
    <cellStyle name="Normal 14 8 7 3 2" xfId="5181" xr:uid="{00000000-0005-0000-0000-0000C0180000}"/>
    <cellStyle name="Normal 14 8 7 4" xfId="5182" xr:uid="{00000000-0005-0000-0000-0000C1180000}"/>
    <cellStyle name="Normal 14 8 8" xfId="5183" xr:uid="{00000000-0005-0000-0000-0000C2180000}"/>
    <cellStyle name="Normal 14 8 8 2" xfId="5184" xr:uid="{00000000-0005-0000-0000-0000C3180000}"/>
    <cellStyle name="Normal 14 8 9" xfId="5185" xr:uid="{00000000-0005-0000-0000-0000C4180000}"/>
    <cellStyle name="Normal 14 8 9 2" xfId="5186" xr:uid="{00000000-0005-0000-0000-0000C5180000}"/>
    <cellStyle name="Normal 14 8_NOI Ok" xfId="5187" xr:uid="{00000000-0005-0000-0000-0000C6180000}"/>
    <cellStyle name="Normal 14 9" xfId="5188" xr:uid="{00000000-0005-0000-0000-0000C7180000}"/>
    <cellStyle name="Normal 14 9 2" xfId="5189" xr:uid="{00000000-0005-0000-0000-0000C8180000}"/>
    <cellStyle name="Normal 14 9 2 2" xfId="5190" xr:uid="{00000000-0005-0000-0000-0000C9180000}"/>
    <cellStyle name="Normal 14 9 2 2 2" xfId="5191" xr:uid="{00000000-0005-0000-0000-0000CA180000}"/>
    <cellStyle name="Normal 14 9 2 3" xfId="5192" xr:uid="{00000000-0005-0000-0000-0000CB180000}"/>
    <cellStyle name="Normal 14 9 2 3 2" xfId="5193" xr:uid="{00000000-0005-0000-0000-0000CC180000}"/>
    <cellStyle name="Normal 14 9 2 4" xfId="5194" xr:uid="{00000000-0005-0000-0000-0000CD180000}"/>
    <cellStyle name="Normal 14 9 2 5" xfId="5195" xr:uid="{00000000-0005-0000-0000-0000CE180000}"/>
    <cellStyle name="Normal 14 9 2 6" xfId="5196" xr:uid="{00000000-0005-0000-0000-0000CF180000}"/>
    <cellStyle name="Normal 14 9 3" xfId="5197" xr:uid="{00000000-0005-0000-0000-0000D0180000}"/>
    <cellStyle name="Normal 14 9 3 2" xfId="5198" xr:uid="{00000000-0005-0000-0000-0000D1180000}"/>
    <cellStyle name="Normal 14 9 3 2 2" xfId="5199" xr:uid="{00000000-0005-0000-0000-0000D2180000}"/>
    <cellStyle name="Normal 14 9 3 3" xfId="5200" xr:uid="{00000000-0005-0000-0000-0000D3180000}"/>
    <cellStyle name="Normal 14 9 3 3 2" xfId="5201" xr:uid="{00000000-0005-0000-0000-0000D4180000}"/>
    <cellStyle name="Normal 14 9 3 4" xfId="5202" xr:uid="{00000000-0005-0000-0000-0000D5180000}"/>
    <cellStyle name="Normal 14 9 4" xfId="5203" xr:uid="{00000000-0005-0000-0000-0000D6180000}"/>
    <cellStyle name="Normal 14 9 4 2" xfId="5204" xr:uid="{00000000-0005-0000-0000-0000D7180000}"/>
    <cellStyle name="Normal 14 9 4 2 2" xfId="5205" xr:uid="{00000000-0005-0000-0000-0000D8180000}"/>
    <cellStyle name="Normal 14 9 4 3" xfId="5206" xr:uid="{00000000-0005-0000-0000-0000D9180000}"/>
    <cellStyle name="Normal 14 9 4 3 2" xfId="5207" xr:uid="{00000000-0005-0000-0000-0000DA180000}"/>
    <cellStyle name="Normal 14 9 4 4" xfId="5208" xr:uid="{00000000-0005-0000-0000-0000DB180000}"/>
    <cellStyle name="Normal 14 9 5" xfId="5209" xr:uid="{00000000-0005-0000-0000-0000DC180000}"/>
    <cellStyle name="Normal 14 9 5 2" xfId="5210" xr:uid="{00000000-0005-0000-0000-0000DD180000}"/>
    <cellStyle name="Normal 14 9 6" xfId="5211" xr:uid="{00000000-0005-0000-0000-0000DE180000}"/>
    <cellStyle name="Normal 14 9 6 2" xfId="5212" xr:uid="{00000000-0005-0000-0000-0000DF180000}"/>
    <cellStyle name="Normal 14 9 7" xfId="5213" xr:uid="{00000000-0005-0000-0000-0000E0180000}"/>
    <cellStyle name="Normal 14 9 7 2" xfId="5214" xr:uid="{00000000-0005-0000-0000-0000E1180000}"/>
    <cellStyle name="Normal 14 9 8" xfId="5215" xr:uid="{00000000-0005-0000-0000-0000E2180000}"/>
    <cellStyle name="Normal 14 9 9" xfId="5216" xr:uid="{00000000-0005-0000-0000-0000E3180000}"/>
    <cellStyle name="Normal 14 9_NOI Ok" xfId="5217" xr:uid="{00000000-0005-0000-0000-0000E4180000}"/>
    <cellStyle name="Normal 14_NOI Ok" xfId="5218" xr:uid="{00000000-0005-0000-0000-0000E5180000}"/>
    <cellStyle name="Normal 15" xfId="204" xr:uid="{00000000-0005-0000-0000-0000E6180000}"/>
    <cellStyle name="Normal 15 2" xfId="305" xr:uid="{00000000-0005-0000-0000-0000E7180000}"/>
    <cellStyle name="Normal 15 2 10" xfId="5221" xr:uid="{00000000-0005-0000-0000-0000E8180000}"/>
    <cellStyle name="Normal 15 2 10 2" xfId="5222" xr:uid="{00000000-0005-0000-0000-0000E9180000}"/>
    <cellStyle name="Normal 15 2 11" xfId="5223" xr:uid="{00000000-0005-0000-0000-0000EA180000}"/>
    <cellStyle name="Normal 15 2 12" xfId="5224" xr:uid="{00000000-0005-0000-0000-0000EB180000}"/>
    <cellStyle name="Normal 15 2 13" xfId="5220" xr:uid="{00000000-0005-0000-0000-0000EC180000}"/>
    <cellStyle name="Normal 15 2 2" xfId="5225" xr:uid="{00000000-0005-0000-0000-0000ED180000}"/>
    <cellStyle name="Normal 15 2 2 2" xfId="5226" xr:uid="{00000000-0005-0000-0000-0000EE180000}"/>
    <cellStyle name="Normal 15 2 2 2 2" xfId="5227" xr:uid="{00000000-0005-0000-0000-0000EF180000}"/>
    <cellStyle name="Normal 15 2 2 2 2 2" xfId="5228" xr:uid="{00000000-0005-0000-0000-0000F0180000}"/>
    <cellStyle name="Normal 15 2 2 2 3" xfId="5229" xr:uid="{00000000-0005-0000-0000-0000F1180000}"/>
    <cellStyle name="Normal 15 2 2 2 3 2" xfId="5230" xr:uid="{00000000-0005-0000-0000-0000F2180000}"/>
    <cellStyle name="Normal 15 2 2 2 4" xfId="5231" xr:uid="{00000000-0005-0000-0000-0000F3180000}"/>
    <cellStyle name="Normal 15 2 2 2 5" xfId="5232" xr:uid="{00000000-0005-0000-0000-0000F4180000}"/>
    <cellStyle name="Normal 15 2 2 2 6" xfId="5233" xr:uid="{00000000-0005-0000-0000-0000F5180000}"/>
    <cellStyle name="Normal 15 2 2 3" xfId="5234" xr:uid="{00000000-0005-0000-0000-0000F6180000}"/>
    <cellStyle name="Normal 15 2 2 3 2" xfId="5235" xr:uid="{00000000-0005-0000-0000-0000F7180000}"/>
    <cellStyle name="Normal 15 2 2 3 2 2" xfId="5236" xr:uid="{00000000-0005-0000-0000-0000F8180000}"/>
    <cellStyle name="Normal 15 2 2 3 3" xfId="5237" xr:uid="{00000000-0005-0000-0000-0000F9180000}"/>
    <cellStyle name="Normal 15 2 2 3 3 2" xfId="5238" xr:uid="{00000000-0005-0000-0000-0000FA180000}"/>
    <cellStyle name="Normal 15 2 2 3 4" xfId="5239" xr:uid="{00000000-0005-0000-0000-0000FB180000}"/>
    <cellStyle name="Normal 15 2 2 4" xfId="5240" xr:uid="{00000000-0005-0000-0000-0000FC180000}"/>
    <cellStyle name="Normal 15 2 2 4 2" xfId="5241" xr:uid="{00000000-0005-0000-0000-0000FD180000}"/>
    <cellStyle name="Normal 15 2 2 4 2 2" xfId="5242" xr:uid="{00000000-0005-0000-0000-0000FE180000}"/>
    <cellStyle name="Normal 15 2 2 4 3" xfId="5243" xr:uid="{00000000-0005-0000-0000-0000FF180000}"/>
    <cellStyle name="Normal 15 2 2 4 3 2" xfId="5244" xr:uid="{00000000-0005-0000-0000-000000190000}"/>
    <cellStyle name="Normal 15 2 2 4 4" xfId="5245" xr:uid="{00000000-0005-0000-0000-000001190000}"/>
    <cellStyle name="Normal 15 2 2 5" xfId="5246" xr:uid="{00000000-0005-0000-0000-000002190000}"/>
    <cellStyle name="Normal 15 2 2 5 2" xfId="5247" xr:uid="{00000000-0005-0000-0000-000003190000}"/>
    <cellStyle name="Normal 15 2 2 6" xfId="5248" xr:uid="{00000000-0005-0000-0000-000004190000}"/>
    <cellStyle name="Normal 15 2 2 6 2" xfId="5249" xr:uid="{00000000-0005-0000-0000-000005190000}"/>
    <cellStyle name="Normal 15 2 2 7" xfId="5250" xr:uid="{00000000-0005-0000-0000-000006190000}"/>
    <cellStyle name="Normal 15 2 2 7 2" xfId="5251" xr:uid="{00000000-0005-0000-0000-000007190000}"/>
    <cellStyle name="Normal 15 2 2 8" xfId="5252" xr:uid="{00000000-0005-0000-0000-000008190000}"/>
    <cellStyle name="Normal 15 2 2 9" xfId="5253" xr:uid="{00000000-0005-0000-0000-000009190000}"/>
    <cellStyle name="Normal 15 2 2_NOI Ok" xfId="5254" xr:uid="{00000000-0005-0000-0000-00000A190000}"/>
    <cellStyle name="Normal 15 2 3" xfId="5255" xr:uid="{00000000-0005-0000-0000-00000B190000}"/>
    <cellStyle name="Normal 15 2 3 2" xfId="5256" xr:uid="{00000000-0005-0000-0000-00000C190000}"/>
    <cellStyle name="Normal 15 2 3 2 2" xfId="5257" xr:uid="{00000000-0005-0000-0000-00000D190000}"/>
    <cellStyle name="Normal 15 2 3 2 2 2" xfId="5258" xr:uid="{00000000-0005-0000-0000-00000E190000}"/>
    <cellStyle name="Normal 15 2 3 2 3" xfId="5259" xr:uid="{00000000-0005-0000-0000-00000F190000}"/>
    <cellStyle name="Normal 15 2 3 2 3 2" xfId="5260" xr:uid="{00000000-0005-0000-0000-000010190000}"/>
    <cellStyle name="Normal 15 2 3 2 4" xfId="5261" xr:uid="{00000000-0005-0000-0000-000011190000}"/>
    <cellStyle name="Normal 15 2 3 2 5" xfId="5262" xr:uid="{00000000-0005-0000-0000-000012190000}"/>
    <cellStyle name="Normal 15 2 3 2 6" xfId="5263" xr:uid="{00000000-0005-0000-0000-000013190000}"/>
    <cellStyle name="Normal 15 2 3 3" xfId="5264" xr:uid="{00000000-0005-0000-0000-000014190000}"/>
    <cellStyle name="Normal 15 2 3 3 2" xfId="5265" xr:uid="{00000000-0005-0000-0000-000015190000}"/>
    <cellStyle name="Normal 15 2 3 3 2 2" xfId="5266" xr:uid="{00000000-0005-0000-0000-000016190000}"/>
    <cellStyle name="Normal 15 2 3 3 3" xfId="5267" xr:uid="{00000000-0005-0000-0000-000017190000}"/>
    <cellStyle name="Normal 15 2 3 3 3 2" xfId="5268" xr:uid="{00000000-0005-0000-0000-000018190000}"/>
    <cellStyle name="Normal 15 2 3 3 4" xfId="5269" xr:uid="{00000000-0005-0000-0000-000019190000}"/>
    <cellStyle name="Normal 15 2 3 4" xfId="5270" xr:uid="{00000000-0005-0000-0000-00001A190000}"/>
    <cellStyle name="Normal 15 2 3 4 2" xfId="5271" xr:uid="{00000000-0005-0000-0000-00001B190000}"/>
    <cellStyle name="Normal 15 2 3 4 2 2" xfId="5272" xr:uid="{00000000-0005-0000-0000-00001C190000}"/>
    <cellStyle name="Normal 15 2 3 4 3" xfId="5273" xr:uid="{00000000-0005-0000-0000-00001D190000}"/>
    <cellStyle name="Normal 15 2 3 4 3 2" xfId="5274" xr:uid="{00000000-0005-0000-0000-00001E190000}"/>
    <cellStyle name="Normal 15 2 3 4 4" xfId="5275" xr:uid="{00000000-0005-0000-0000-00001F190000}"/>
    <cellStyle name="Normal 15 2 3 5" xfId="5276" xr:uid="{00000000-0005-0000-0000-000020190000}"/>
    <cellStyle name="Normal 15 2 3 5 2" xfId="5277" xr:uid="{00000000-0005-0000-0000-000021190000}"/>
    <cellStyle name="Normal 15 2 3 6" xfId="5278" xr:uid="{00000000-0005-0000-0000-000022190000}"/>
    <cellStyle name="Normal 15 2 3 6 2" xfId="5279" xr:uid="{00000000-0005-0000-0000-000023190000}"/>
    <cellStyle name="Normal 15 2 3 7" xfId="5280" xr:uid="{00000000-0005-0000-0000-000024190000}"/>
    <cellStyle name="Normal 15 2 3 7 2" xfId="5281" xr:uid="{00000000-0005-0000-0000-000025190000}"/>
    <cellStyle name="Normal 15 2 3 8" xfId="5282" xr:uid="{00000000-0005-0000-0000-000026190000}"/>
    <cellStyle name="Normal 15 2 3 9" xfId="5283" xr:uid="{00000000-0005-0000-0000-000027190000}"/>
    <cellStyle name="Normal 15 2 3_NOI Ok" xfId="5284" xr:uid="{00000000-0005-0000-0000-000028190000}"/>
    <cellStyle name="Normal 15 2 4" xfId="5285" xr:uid="{00000000-0005-0000-0000-000029190000}"/>
    <cellStyle name="Normal 15 2 4 2" xfId="5286" xr:uid="{00000000-0005-0000-0000-00002A190000}"/>
    <cellStyle name="Normal 15 2 4 2 2" xfId="5287" xr:uid="{00000000-0005-0000-0000-00002B190000}"/>
    <cellStyle name="Normal 15 2 4 2 2 2" xfId="5288" xr:uid="{00000000-0005-0000-0000-00002C190000}"/>
    <cellStyle name="Normal 15 2 4 2 3" xfId="5289" xr:uid="{00000000-0005-0000-0000-00002D190000}"/>
    <cellStyle name="Normal 15 2 4 2 3 2" xfId="5290" xr:uid="{00000000-0005-0000-0000-00002E190000}"/>
    <cellStyle name="Normal 15 2 4 2 4" xfId="5291" xr:uid="{00000000-0005-0000-0000-00002F190000}"/>
    <cellStyle name="Normal 15 2 4 2 5" xfId="5292" xr:uid="{00000000-0005-0000-0000-000030190000}"/>
    <cellStyle name="Normal 15 2 4 2 6" xfId="5293" xr:uid="{00000000-0005-0000-0000-000031190000}"/>
    <cellStyle name="Normal 15 2 4 3" xfId="5294" xr:uid="{00000000-0005-0000-0000-000032190000}"/>
    <cellStyle name="Normal 15 2 4 3 2" xfId="5295" xr:uid="{00000000-0005-0000-0000-000033190000}"/>
    <cellStyle name="Normal 15 2 4 3 2 2" xfId="5296" xr:uid="{00000000-0005-0000-0000-000034190000}"/>
    <cellStyle name="Normal 15 2 4 3 3" xfId="5297" xr:uid="{00000000-0005-0000-0000-000035190000}"/>
    <cellStyle name="Normal 15 2 4 3 3 2" xfId="5298" xr:uid="{00000000-0005-0000-0000-000036190000}"/>
    <cellStyle name="Normal 15 2 4 3 4" xfId="5299" xr:uid="{00000000-0005-0000-0000-000037190000}"/>
    <cellStyle name="Normal 15 2 4 4" xfId="5300" xr:uid="{00000000-0005-0000-0000-000038190000}"/>
    <cellStyle name="Normal 15 2 4 4 2" xfId="5301" xr:uid="{00000000-0005-0000-0000-000039190000}"/>
    <cellStyle name="Normal 15 2 4 4 2 2" xfId="5302" xr:uid="{00000000-0005-0000-0000-00003A190000}"/>
    <cellStyle name="Normal 15 2 4 4 3" xfId="5303" xr:uid="{00000000-0005-0000-0000-00003B190000}"/>
    <cellStyle name="Normal 15 2 4 4 3 2" xfId="5304" xr:uid="{00000000-0005-0000-0000-00003C190000}"/>
    <cellStyle name="Normal 15 2 4 4 4" xfId="5305" xr:uid="{00000000-0005-0000-0000-00003D190000}"/>
    <cellStyle name="Normal 15 2 4 5" xfId="5306" xr:uid="{00000000-0005-0000-0000-00003E190000}"/>
    <cellStyle name="Normal 15 2 4 5 2" xfId="5307" xr:uid="{00000000-0005-0000-0000-00003F190000}"/>
    <cellStyle name="Normal 15 2 4 6" xfId="5308" xr:uid="{00000000-0005-0000-0000-000040190000}"/>
    <cellStyle name="Normal 15 2 4 6 2" xfId="5309" xr:uid="{00000000-0005-0000-0000-000041190000}"/>
    <cellStyle name="Normal 15 2 4 7" xfId="5310" xr:uid="{00000000-0005-0000-0000-000042190000}"/>
    <cellStyle name="Normal 15 2 4 7 2" xfId="5311" xr:uid="{00000000-0005-0000-0000-000043190000}"/>
    <cellStyle name="Normal 15 2 4 8" xfId="5312" xr:uid="{00000000-0005-0000-0000-000044190000}"/>
    <cellStyle name="Normal 15 2 4 9" xfId="5313" xr:uid="{00000000-0005-0000-0000-000045190000}"/>
    <cellStyle name="Normal 15 2 4_NOI Ok" xfId="5314" xr:uid="{00000000-0005-0000-0000-000046190000}"/>
    <cellStyle name="Normal 15 2 5" xfId="5315" xr:uid="{00000000-0005-0000-0000-000047190000}"/>
    <cellStyle name="Normal 15 2 5 2" xfId="5316" xr:uid="{00000000-0005-0000-0000-000048190000}"/>
    <cellStyle name="Normal 15 2 5 2 2" xfId="5317" xr:uid="{00000000-0005-0000-0000-000049190000}"/>
    <cellStyle name="Normal 15 2 5 3" xfId="5318" xr:uid="{00000000-0005-0000-0000-00004A190000}"/>
    <cellStyle name="Normal 15 2 5 3 2" xfId="5319" xr:uid="{00000000-0005-0000-0000-00004B190000}"/>
    <cellStyle name="Normal 15 2 5 4" xfId="5320" xr:uid="{00000000-0005-0000-0000-00004C190000}"/>
    <cellStyle name="Normal 15 2 5 5" xfId="5321" xr:uid="{00000000-0005-0000-0000-00004D190000}"/>
    <cellStyle name="Normal 15 2 5 6" xfId="5322" xr:uid="{00000000-0005-0000-0000-00004E190000}"/>
    <cellStyle name="Normal 15 2 6" xfId="5323" xr:uid="{00000000-0005-0000-0000-00004F190000}"/>
    <cellStyle name="Normal 15 2 6 2" xfId="5324" xr:uid="{00000000-0005-0000-0000-000050190000}"/>
    <cellStyle name="Normal 15 2 6 2 2" xfId="5325" xr:uid="{00000000-0005-0000-0000-000051190000}"/>
    <cellStyle name="Normal 15 2 6 3" xfId="5326" xr:uid="{00000000-0005-0000-0000-000052190000}"/>
    <cellStyle name="Normal 15 2 6 3 2" xfId="5327" xr:uid="{00000000-0005-0000-0000-000053190000}"/>
    <cellStyle name="Normal 15 2 6 4" xfId="5328" xr:uid="{00000000-0005-0000-0000-000054190000}"/>
    <cellStyle name="Normal 15 2 7" xfId="5329" xr:uid="{00000000-0005-0000-0000-000055190000}"/>
    <cellStyle name="Normal 15 2 7 2" xfId="5330" xr:uid="{00000000-0005-0000-0000-000056190000}"/>
    <cellStyle name="Normal 15 2 7 2 2" xfId="5331" xr:uid="{00000000-0005-0000-0000-000057190000}"/>
    <cellStyle name="Normal 15 2 7 3" xfId="5332" xr:uid="{00000000-0005-0000-0000-000058190000}"/>
    <cellStyle name="Normal 15 2 7 3 2" xfId="5333" xr:uid="{00000000-0005-0000-0000-000059190000}"/>
    <cellStyle name="Normal 15 2 7 4" xfId="5334" xr:uid="{00000000-0005-0000-0000-00005A190000}"/>
    <cellStyle name="Normal 15 2 8" xfId="5335" xr:uid="{00000000-0005-0000-0000-00005B190000}"/>
    <cellStyle name="Normal 15 2 8 2" xfId="5336" xr:uid="{00000000-0005-0000-0000-00005C190000}"/>
    <cellStyle name="Normal 15 2 9" xfId="5337" xr:uid="{00000000-0005-0000-0000-00005D190000}"/>
    <cellStyle name="Normal 15 2 9 2" xfId="5338" xr:uid="{00000000-0005-0000-0000-00005E190000}"/>
    <cellStyle name="Normal 15 2_NOI Ok" xfId="5339" xr:uid="{00000000-0005-0000-0000-00005F190000}"/>
    <cellStyle name="Normal 15 3" xfId="5340" xr:uid="{00000000-0005-0000-0000-000060190000}"/>
    <cellStyle name="Normal 15 3 10" xfId="5341" xr:uid="{00000000-0005-0000-0000-000061190000}"/>
    <cellStyle name="Normal 15 3 10 2" xfId="5342" xr:uid="{00000000-0005-0000-0000-000062190000}"/>
    <cellStyle name="Normal 15 3 11" xfId="5343" xr:uid="{00000000-0005-0000-0000-000063190000}"/>
    <cellStyle name="Normal 15 3 12" xfId="5344" xr:uid="{00000000-0005-0000-0000-000064190000}"/>
    <cellStyle name="Normal 15 3 2" xfId="5345" xr:uid="{00000000-0005-0000-0000-000065190000}"/>
    <cellStyle name="Normal 15 3 2 2" xfId="5346" xr:uid="{00000000-0005-0000-0000-000066190000}"/>
    <cellStyle name="Normal 15 3 2 2 2" xfId="5347" xr:uid="{00000000-0005-0000-0000-000067190000}"/>
    <cellStyle name="Normal 15 3 2 2 2 2" xfId="5348" xr:uid="{00000000-0005-0000-0000-000068190000}"/>
    <cellStyle name="Normal 15 3 2 2 3" xfId="5349" xr:uid="{00000000-0005-0000-0000-000069190000}"/>
    <cellStyle name="Normal 15 3 2 2 3 2" xfId="5350" xr:uid="{00000000-0005-0000-0000-00006A190000}"/>
    <cellStyle name="Normal 15 3 2 2 4" xfId="5351" xr:uid="{00000000-0005-0000-0000-00006B190000}"/>
    <cellStyle name="Normal 15 3 2 2 5" xfId="5352" xr:uid="{00000000-0005-0000-0000-00006C190000}"/>
    <cellStyle name="Normal 15 3 2 2 6" xfId="5353" xr:uid="{00000000-0005-0000-0000-00006D190000}"/>
    <cellStyle name="Normal 15 3 2 3" xfId="5354" xr:uid="{00000000-0005-0000-0000-00006E190000}"/>
    <cellStyle name="Normal 15 3 2 3 2" xfId="5355" xr:uid="{00000000-0005-0000-0000-00006F190000}"/>
    <cellStyle name="Normal 15 3 2 3 2 2" xfId="5356" xr:uid="{00000000-0005-0000-0000-000070190000}"/>
    <cellStyle name="Normal 15 3 2 3 3" xfId="5357" xr:uid="{00000000-0005-0000-0000-000071190000}"/>
    <cellStyle name="Normal 15 3 2 3 3 2" xfId="5358" xr:uid="{00000000-0005-0000-0000-000072190000}"/>
    <cellStyle name="Normal 15 3 2 3 4" xfId="5359" xr:uid="{00000000-0005-0000-0000-000073190000}"/>
    <cellStyle name="Normal 15 3 2 4" xfId="5360" xr:uid="{00000000-0005-0000-0000-000074190000}"/>
    <cellStyle name="Normal 15 3 2 4 2" xfId="5361" xr:uid="{00000000-0005-0000-0000-000075190000}"/>
    <cellStyle name="Normal 15 3 2 4 2 2" xfId="5362" xr:uid="{00000000-0005-0000-0000-000076190000}"/>
    <cellStyle name="Normal 15 3 2 4 3" xfId="5363" xr:uid="{00000000-0005-0000-0000-000077190000}"/>
    <cellStyle name="Normal 15 3 2 4 3 2" xfId="5364" xr:uid="{00000000-0005-0000-0000-000078190000}"/>
    <cellStyle name="Normal 15 3 2 4 4" xfId="5365" xr:uid="{00000000-0005-0000-0000-000079190000}"/>
    <cellStyle name="Normal 15 3 2 5" xfId="5366" xr:uid="{00000000-0005-0000-0000-00007A190000}"/>
    <cellStyle name="Normal 15 3 2 5 2" xfId="5367" xr:uid="{00000000-0005-0000-0000-00007B190000}"/>
    <cellStyle name="Normal 15 3 2 6" xfId="5368" xr:uid="{00000000-0005-0000-0000-00007C190000}"/>
    <cellStyle name="Normal 15 3 2 6 2" xfId="5369" xr:uid="{00000000-0005-0000-0000-00007D190000}"/>
    <cellStyle name="Normal 15 3 2 7" xfId="5370" xr:uid="{00000000-0005-0000-0000-00007E190000}"/>
    <cellStyle name="Normal 15 3 2 7 2" xfId="5371" xr:uid="{00000000-0005-0000-0000-00007F190000}"/>
    <cellStyle name="Normal 15 3 2 8" xfId="5372" xr:uid="{00000000-0005-0000-0000-000080190000}"/>
    <cellStyle name="Normal 15 3 2 9" xfId="5373" xr:uid="{00000000-0005-0000-0000-000081190000}"/>
    <cellStyle name="Normal 15 3 2_NOI Ok" xfId="5374" xr:uid="{00000000-0005-0000-0000-000082190000}"/>
    <cellStyle name="Normal 15 3 3" xfId="5375" xr:uid="{00000000-0005-0000-0000-000083190000}"/>
    <cellStyle name="Normal 15 3 3 2" xfId="5376" xr:uid="{00000000-0005-0000-0000-000084190000}"/>
    <cellStyle name="Normal 15 3 3 2 2" xfId="5377" xr:uid="{00000000-0005-0000-0000-000085190000}"/>
    <cellStyle name="Normal 15 3 3 2 2 2" xfId="5378" xr:uid="{00000000-0005-0000-0000-000086190000}"/>
    <cellStyle name="Normal 15 3 3 2 3" xfId="5379" xr:uid="{00000000-0005-0000-0000-000087190000}"/>
    <cellStyle name="Normal 15 3 3 2 3 2" xfId="5380" xr:uid="{00000000-0005-0000-0000-000088190000}"/>
    <cellStyle name="Normal 15 3 3 2 4" xfId="5381" xr:uid="{00000000-0005-0000-0000-000089190000}"/>
    <cellStyle name="Normal 15 3 3 2 5" xfId="5382" xr:uid="{00000000-0005-0000-0000-00008A190000}"/>
    <cellStyle name="Normal 15 3 3 2 6" xfId="5383" xr:uid="{00000000-0005-0000-0000-00008B190000}"/>
    <cellStyle name="Normal 15 3 3 3" xfId="5384" xr:uid="{00000000-0005-0000-0000-00008C190000}"/>
    <cellStyle name="Normal 15 3 3 3 2" xfId="5385" xr:uid="{00000000-0005-0000-0000-00008D190000}"/>
    <cellStyle name="Normal 15 3 3 3 2 2" xfId="5386" xr:uid="{00000000-0005-0000-0000-00008E190000}"/>
    <cellStyle name="Normal 15 3 3 3 3" xfId="5387" xr:uid="{00000000-0005-0000-0000-00008F190000}"/>
    <cellStyle name="Normal 15 3 3 3 3 2" xfId="5388" xr:uid="{00000000-0005-0000-0000-000090190000}"/>
    <cellStyle name="Normal 15 3 3 3 4" xfId="5389" xr:uid="{00000000-0005-0000-0000-000091190000}"/>
    <cellStyle name="Normal 15 3 3 4" xfId="5390" xr:uid="{00000000-0005-0000-0000-000092190000}"/>
    <cellStyle name="Normal 15 3 3 4 2" xfId="5391" xr:uid="{00000000-0005-0000-0000-000093190000}"/>
    <cellStyle name="Normal 15 3 3 4 2 2" xfId="5392" xr:uid="{00000000-0005-0000-0000-000094190000}"/>
    <cellStyle name="Normal 15 3 3 4 3" xfId="5393" xr:uid="{00000000-0005-0000-0000-000095190000}"/>
    <cellStyle name="Normal 15 3 3 4 3 2" xfId="5394" xr:uid="{00000000-0005-0000-0000-000096190000}"/>
    <cellStyle name="Normal 15 3 3 4 4" xfId="5395" xr:uid="{00000000-0005-0000-0000-000097190000}"/>
    <cellStyle name="Normal 15 3 3 5" xfId="5396" xr:uid="{00000000-0005-0000-0000-000098190000}"/>
    <cellStyle name="Normal 15 3 3 5 2" xfId="5397" xr:uid="{00000000-0005-0000-0000-000099190000}"/>
    <cellStyle name="Normal 15 3 3 6" xfId="5398" xr:uid="{00000000-0005-0000-0000-00009A190000}"/>
    <cellStyle name="Normal 15 3 3 6 2" xfId="5399" xr:uid="{00000000-0005-0000-0000-00009B190000}"/>
    <cellStyle name="Normal 15 3 3 7" xfId="5400" xr:uid="{00000000-0005-0000-0000-00009C190000}"/>
    <cellStyle name="Normal 15 3 3 7 2" xfId="5401" xr:uid="{00000000-0005-0000-0000-00009D190000}"/>
    <cellStyle name="Normal 15 3 3 8" xfId="5402" xr:uid="{00000000-0005-0000-0000-00009E190000}"/>
    <cellStyle name="Normal 15 3 3 9" xfId="5403" xr:uid="{00000000-0005-0000-0000-00009F190000}"/>
    <cellStyle name="Normal 15 3 3_NOI Ok" xfId="5404" xr:uid="{00000000-0005-0000-0000-0000A0190000}"/>
    <cellStyle name="Normal 15 3 4" xfId="5405" xr:uid="{00000000-0005-0000-0000-0000A1190000}"/>
    <cellStyle name="Normal 15 3 4 2" xfId="5406" xr:uid="{00000000-0005-0000-0000-0000A2190000}"/>
    <cellStyle name="Normal 15 3 4 2 2" xfId="5407" xr:uid="{00000000-0005-0000-0000-0000A3190000}"/>
    <cellStyle name="Normal 15 3 4 2 2 2" xfId="5408" xr:uid="{00000000-0005-0000-0000-0000A4190000}"/>
    <cellStyle name="Normal 15 3 4 2 3" xfId="5409" xr:uid="{00000000-0005-0000-0000-0000A5190000}"/>
    <cellStyle name="Normal 15 3 4 2 3 2" xfId="5410" xr:uid="{00000000-0005-0000-0000-0000A6190000}"/>
    <cellStyle name="Normal 15 3 4 2 4" xfId="5411" xr:uid="{00000000-0005-0000-0000-0000A7190000}"/>
    <cellStyle name="Normal 15 3 4 2 5" xfId="5412" xr:uid="{00000000-0005-0000-0000-0000A8190000}"/>
    <cellStyle name="Normal 15 3 4 2 6" xfId="5413" xr:uid="{00000000-0005-0000-0000-0000A9190000}"/>
    <cellStyle name="Normal 15 3 4 3" xfId="5414" xr:uid="{00000000-0005-0000-0000-0000AA190000}"/>
    <cellStyle name="Normal 15 3 4 3 2" xfId="5415" xr:uid="{00000000-0005-0000-0000-0000AB190000}"/>
    <cellStyle name="Normal 15 3 4 3 2 2" xfId="5416" xr:uid="{00000000-0005-0000-0000-0000AC190000}"/>
    <cellStyle name="Normal 15 3 4 3 3" xfId="5417" xr:uid="{00000000-0005-0000-0000-0000AD190000}"/>
    <cellStyle name="Normal 15 3 4 3 3 2" xfId="5418" xr:uid="{00000000-0005-0000-0000-0000AE190000}"/>
    <cellStyle name="Normal 15 3 4 3 4" xfId="5419" xr:uid="{00000000-0005-0000-0000-0000AF190000}"/>
    <cellStyle name="Normal 15 3 4 4" xfId="5420" xr:uid="{00000000-0005-0000-0000-0000B0190000}"/>
    <cellStyle name="Normal 15 3 4 4 2" xfId="5421" xr:uid="{00000000-0005-0000-0000-0000B1190000}"/>
    <cellStyle name="Normal 15 3 4 4 2 2" xfId="5422" xr:uid="{00000000-0005-0000-0000-0000B2190000}"/>
    <cellStyle name="Normal 15 3 4 4 3" xfId="5423" xr:uid="{00000000-0005-0000-0000-0000B3190000}"/>
    <cellStyle name="Normal 15 3 4 4 3 2" xfId="5424" xr:uid="{00000000-0005-0000-0000-0000B4190000}"/>
    <cellStyle name="Normal 15 3 4 4 4" xfId="5425" xr:uid="{00000000-0005-0000-0000-0000B5190000}"/>
    <cellStyle name="Normal 15 3 4 5" xfId="5426" xr:uid="{00000000-0005-0000-0000-0000B6190000}"/>
    <cellStyle name="Normal 15 3 4 5 2" xfId="5427" xr:uid="{00000000-0005-0000-0000-0000B7190000}"/>
    <cellStyle name="Normal 15 3 4 6" xfId="5428" xr:uid="{00000000-0005-0000-0000-0000B8190000}"/>
    <cellStyle name="Normal 15 3 4 6 2" xfId="5429" xr:uid="{00000000-0005-0000-0000-0000B9190000}"/>
    <cellStyle name="Normal 15 3 4 7" xfId="5430" xr:uid="{00000000-0005-0000-0000-0000BA190000}"/>
    <cellStyle name="Normal 15 3 4 7 2" xfId="5431" xr:uid="{00000000-0005-0000-0000-0000BB190000}"/>
    <cellStyle name="Normal 15 3 4 8" xfId="5432" xr:uid="{00000000-0005-0000-0000-0000BC190000}"/>
    <cellStyle name="Normal 15 3 4 9" xfId="5433" xr:uid="{00000000-0005-0000-0000-0000BD190000}"/>
    <cellStyle name="Normal 15 3 4_NOI Ok" xfId="5434" xr:uid="{00000000-0005-0000-0000-0000BE190000}"/>
    <cellStyle name="Normal 15 3 5" xfId="5435" xr:uid="{00000000-0005-0000-0000-0000BF190000}"/>
    <cellStyle name="Normal 15 3 5 2" xfId="5436" xr:uid="{00000000-0005-0000-0000-0000C0190000}"/>
    <cellStyle name="Normal 15 3 5 2 2" xfId="5437" xr:uid="{00000000-0005-0000-0000-0000C1190000}"/>
    <cellStyle name="Normal 15 3 5 3" xfId="5438" xr:uid="{00000000-0005-0000-0000-0000C2190000}"/>
    <cellStyle name="Normal 15 3 5 3 2" xfId="5439" xr:uid="{00000000-0005-0000-0000-0000C3190000}"/>
    <cellStyle name="Normal 15 3 5 4" xfId="5440" xr:uid="{00000000-0005-0000-0000-0000C4190000}"/>
    <cellStyle name="Normal 15 3 5 5" xfId="5441" xr:uid="{00000000-0005-0000-0000-0000C5190000}"/>
    <cellStyle name="Normal 15 3 5 6" xfId="5442" xr:uid="{00000000-0005-0000-0000-0000C6190000}"/>
    <cellStyle name="Normal 15 3 6" xfId="5443" xr:uid="{00000000-0005-0000-0000-0000C7190000}"/>
    <cellStyle name="Normal 15 3 6 2" xfId="5444" xr:uid="{00000000-0005-0000-0000-0000C8190000}"/>
    <cellStyle name="Normal 15 3 6 2 2" xfId="5445" xr:uid="{00000000-0005-0000-0000-0000C9190000}"/>
    <cellStyle name="Normal 15 3 6 3" xfId="5446" xr:uid="{00000000-0005-0000-0000-0000CA190000}"/>
    <cellStyle name="Normal 15 3 6 3 2" xfId="5447" xr:uid="{00000000-0005-0000-0000-0000CB190000}"/>
    <cellStyle name="Normal 15 3 6 4" xfId="5448" xr:uid="{00000000-0005-0000-0000-0000CC190000}"/>
    <cellStyle name="Normal 15 3 7" xfId="5449" xr:uid="{00000000-0005-0000-0000-0000CD190000}"/>
    <cellStyle name="Normal 15 3 7 2" xfId="5450" xr:uid="{00000000-0005-0000-0000-0000CE190000}"/>
    <cellStyle name="Normal 15 3 7 2 2" xfId="5451" xr:uid="{00000000-0005-0000-0000-0000CF190000}"/>
    <cellStyle name="Normal 15 3 7 3" xfId="5452" xr:uid="{00000000-0005-0000-0000-0000D0190000}"/>
    <cellStyle name="Normal 15 3 7 3 2" xfId="5453" xr:uid="{00000000-0005-0000-0000-0000D1190000}"/>
    <cellStyle name="Normal 15 3 7 4" xfId="5454" xr:uid="{00000000-0005-0000-0000-0000D2190000}"/>
    <cellStyle name="Normal 15 3 8" xfId="5455" xr:uid="{00000000-0005-0000-0000-0000D3190000}"/>
    <cellStyle name="Normal 15 3 8 2" xfId="5456" xr:uid="{00000000-0005-0000-0000-0000D4190000}"/>
    <cellStyle name="Normal 15 3 9" xfId="5457" xr:uid="{00000000-0005-0000-0000-0000D5190000}"/>
    <cellStyle name="Normal 15 3 9 2" xfId="5458" xr:uid="{00000000-0005-0000-0000-0000D6190000}"/>
    <cellStyle name="Normal 15 3_NOI Ok" xfId="5459" xr:uid="{00000000-0005-0000-0000-0000D7190000}"/>
    <cellStyle name="Normal 15 4" xfId="5460" xr:uid="{00000000-0005-0000-0000-0000D8190000}"/>
    <cellStyle name="Normal 15 4 10" xfId="5461" xr:uid="{00000000-0005-0000-0000-0000D9190000}"/>
    <cellStyle name="Normal 15 4 10 2" xfId="5462" xr:uid="{00000000-0005-0000-0000-0000DA190000}"/>
    <cellStyle name="Normal 15 4 11" xfId="5463" xr:uid="{00000000-0005-0000-0000-0000DB190000}"/>
    <cellStyle name="Normal 15 4 12" xfId="5464" xr:uid="{00000000-0005-0000-0000-0000DC190000}"/>
    <cellStyle name="Normal 15 4 2" xfId="5465" xr:uid="{00000000-0005-0000-0000-0000DD190000}"/>
    <cellStyle name="Normal 15 4 2 2" xfId="5466" xr:uid="{00000000-0005-0000-0000-0000DE190000}"/>
    <cellStyle name="Normal 15 4 2 2 2" xfId="5467" xr:uid="{00000000-0005-0000-0000-0000DF190000}"/>
    <cellStyle name="Normal 15 4 2 2 2 2" xfId="5468" xr:uid="{00000000-0005-0000-0000-0000E0190000}"/>
    <cellStyle name="Normal 15 4 2 2 3" xfId="5469" xr:uid="{00000000-0005-0000-0000-0000E1190000}"/>
    <cellStyle name="Normal 15 4 2 2 3 2" xfId="5470" xr:uid="{00000000-0005-0000-0000-0000E2190000}"/>
    <cellStyle name="Normal 15 4 2 2 4" xfId="5471" xr:uid="{00000000-0005-0000-0000-0000E3190000}"/>
    <cellStyle name="Normal 15 4 2 2 5" xfId="5472" xr:uid="{00000000-0005-0000-0000-0000E4190000}"/>
    <cellStyle name="Normal 15 4 2 2 6" xfId="5473" xr:uid="{00000000-0005-0000-0000-0000E5190000}"/>
    <cellStyle name="Normal 15 4 2 3" xfId="5474" xr:uid="{00000000-0005-0000-0000-0000E6190000}"/>
    <cellStyle name="Normal 15 4 2 3 2" xfId="5475" xr:uid="{00000000-0005-0000-0000-0000E7190000}"/>
    <cellStyle name="Normal 15 4 2 3 2 2" xfId="5476" xr:uid="{00000000-0005-0000-0000-0000E8190000}"/>
    <cellStyle name="Normal 15 4 2 3 3" xfId="5477" xr:uid="{00000000-0005-0000-0000-0000E9190000}"/>
    <cellStyle name="Normal 15 4 2 3 3 2" xfId="5478" xr:uid="{00000000-0005-0000-0000-0000EA190000}"/>
    <cellStyle name="Normal 15 4 2 3 4" xfId="5479" xr:uid="{00000000-0005-0000-0000-0000EB190000}"/>
    <cellStyle name="Normal 15 4 2 4" xfId="5480" xr:uid="{00000000-0005-0000-0000-0000EC190000}"/>
    <cellStyle name="Normal 15 4 2 4 2" xfId="5481" xr:uid="{00000000-0005-0000-0000-0000ED190000}"/>
    <cellStyle name="Normal 15 4 2 4 2 2" xfId="5482" xr:uid="{00000000-0005-0000-0000-0000EE190000}"/>
    <cellStyle name="Normal 15 4 2 4 3" xfId="5483" xr:uid="{00000000-0005-0000-0000-0000EF190000}"/>
    <cellStyle name="Normal 15 4 2 4 3 2" xfId="5484" xr:uid="{00000000-0005-0000-0000-0000F0190000}"/>
    <cellStyle name="Normal 15 4 2 4 4" xfId="5485" xr:uid="{00000000-0005-0000-0000-0000F1190000}"/>
    <cellStyle name="Normal 15 4 2 5" xfId="5486" xr:uid="{00000000-0005-0000-0000-0000F2190000}"/>
    <cellStyle name="Normal 15 4 2 5 2" xfId="5487" xr:uid="{00000000-0005-0000-0000-0000F3190000}"/>
    <cellStyle name="Normal 15 4 2 6" xfId="5488" xr:uid="{00000000-0005-0000-0000-0000F4190000}"/>
    <cellStyle name="Normal 15 4 2 6 2" xfId="5489" xr:uid="{00000000-0005-0000-0000-0000F5190000}"/>
    <cellStyle name="Normal 15 4 2 7" xfId="5490" xr:uid="{00000000-0005-0000-0000-0000F6190000}"/>
    <cellStyle name="Normal 15 4 2 7 2" xfId="5491" xr:uid="{00000000-0005-0000-0000-0000F7190000}"/>
    <cellStyle name="Normal 15 4 2 8" xfId="5492" xr:uid="{00000000-0005-0000-0000-0000F8190000}"/>
    <cellStyle name="Normal 15 4 2 9" xfId="5493" xr:uid="{00000000-0005-0000-0000-0000F9190000}"/>
    <cellStyle name="Normal 15 4 2_NOI Ok" xfId="5494" xr:uid="{00000000-0005-0000-0000-0000FA190000}"/>
    <cellStyle name="Normal 15 4 3" xfId="5495" xr:uid="{00000000-0005-0000-0000-0000FB190000}"/>
    <cellStyle name="Normal 15 4 3 2" xfId="5496" xr:uid="{00000000-0005-0000-0000-0000FC190000}"/>
    <cellStyle name="Normal 15 4 3 2 2" xfId="5497" xr:uid="{00000000-0005-0000-0000-0000FD190000}"/>
    <cellStyle name="Normal 15 4 3 2 2 2" xfId="5498" xr:uid="{00000000-0005-0000-0000-0000FE190000}"/>
    <cellStyle name="Normal 15 4 3 2 3" xfId="5499" xr:uid="{00000000-0005-0000-0000-0000FF190000}"/>
    <cellStyle name="Normal 15 4 3 2 3 2" xfId="5500" xr:uid="{00000000-0005-0000-0000-0000001A0000}"/>
    <cellStyle name="Normal 15 4 3 2 4" xfId="5501" xr:uid="{00000000-0005-0000-0000-0000011A0000}"/>
    <cellStyle name="Normal 15 4 3 2 5" xfId="5502" xr:uid="{00000000-0005-0000-0000-0000021A0000}"/>
    <cellStyle name="Normal 15 4 3 2 6" xfId="5503" xr:uid="{00000000-0005-0000-0000-0000031A0000}"/>
    <cellStyle name="Normal 15 4 3 3" xfId="5504" xr:uid="{00000000-0005-0000-0000-0000041A0000}"/>
    <cellStyle name="Normal 15 4 3 3 2" xfId="5505" xr:uid="{00000000-0005-0000-0000-0000051A0000}"/>
    <cellStyle name="Normal 15 4 3 3 2 2" xfId="5506" xr:uid="{00000000-0005-0000-0000-0000061A0000}"/>
    <cellStyle name="Normal 15 4 3 3 3" xfId="5507" xr:uid="{00000000-0005-0000-0000-0000071A0000}"/>
    <cellStyle name="Normal 15 4 3 3 3 2" xfId="5508" xr:uid="{00000000-0005-0000-0000-0000081A0000}"/>
    <cellStyle name="Normal 15 4 3 3 4" xfId="5509" xr:uid="{00000000-0005-0000-0000-0000091A0000}"/>
    <cellStyle name="Normal 15 4 3 4" xfId="5510" xr:uid="{00000000-0005-0000-0000-00000A1A0000}"/>
    <cellStyle name="Normal 15 4 3 4 2" xfId="5511" xr:uid="{00000000-0005-0000-0000-00000B1A0000}"/>
    <cellStyle name="Normal 15 4 3 4 2 2" xfId="5512" xr:uid="{00000000-0005-0000-0000-00000C1A0000}"/>
    <cellStyle name="Normal 15 4 3 4 3" xfId="5513" xr:uid="{00000000-0005-0000-0000-00000D1A0000}"/>
    <cellStyle name="Normal 15 4 3 4 3 2" xfId="5514" xr:uid="{00000000-0005-0000-0000-00000E1A0000}"/>
    <cellStyle name="Normal 15 4 3 4 4" xfId="5515" xr:uid="{00000000-0005-0000-0000-00000F1A0000}"/>
    <cellStyle name="Normal 15 4 3 5" xfId="5516" xr:uid="{00000000-0005-0000-0000-0000101A0000}"/>
    <cellStyle name="Normal 15 4 3 5 2" xfId="5517" xr:uid="{00000000-0005-0000-0000-0000111A0000}"/>
    <cellStyle name="Normal 15 4 3 6" xfId="5518" xr:uid="{00000000-0005-0000-0000-0000121A0000}"/>
    <cellStyle name="Normal 15 4 3 6 2" xfId="5519" xr:uid="{00000000-0005-0000-0000-0000131A0000}"/>
    <cellStyle name="Normal 15 4 3 7" xfId="5520" xr:uid="{00000000-0005-0000-0000-0000141A0000}"/>
    <cellStyle name="Normal 15 4 3 7 2" xfId="5521" xr:uid="{00000000-0005-0000-0000-0000151A0000}"/>
    <cellStyle name="Normal 15 4 3 8" xfId="5522" xr:uid="{00000000-0005-0000-0000-0000161A0000}"/>
    <cellStyle name="Normal 15 4 3 9" xfId="5523" xr:uid="{00000000-0005-0000-0000-0000171A0000}"/>
    <cellStyle name="Normal 15 4 3_NOI Ok" xfId="5524" xr:uid="{00000000-0005-0000-0000-0000181A0000}"/>
    <cellStyle name="Normal 15 4 4" xfId="5525" xr:uid="{00000000-0005-0000-0000-0000191A0000}"/>
    <cellStyle name="Normal 15 4 4 2" xfId="5526" xr:uid="{00000000-0005-0000-0000-00001A1A0000}"/>
    <cellStyle name="Normal 15 4 4 2 2" xfId="5527" xr:uid="{00000000-0005-0000-0000-00001B1A0000}"/>
    <cellStyle name="Normal 15 4 4 2 2 2" xfId="5528" xr:uid="{00000000-0005-0000-0000-00001C1A0000}"/>
    <cellStyle name="Normal 15 4 4 2 3" xfId="5529" xr:uid="{00000000-0005-0000-0000-00001D1A0000}"/>
    <cellStyle name="Normal 15 4 4 2 3 2" xfId="5530" xr:uid="{00000000-0005-0000-0000-00001E1A0000}"/>
    <cellStyle name="Normal 15 4 4 2 4" xfId="5531" xr:uid="{00000000-0005-0000-0000-00001F1A0000}"/>
    <cellStyle name="Normal 15 4 4 2 5" xfId="5532" xr:uid="{00000000-0005-0000-0000-0000201A0000}"/>
    <cellStyle name="Normal 15 4 4 2 6" xfId="5533" xr:uid="{00000000-0005-0000-0000-0000211A0000}"/>
    <cellStyle name="Normal 15 4 4 3" xfId="5534" xr:uid="{00000000-0005-0000-0000-0000221A0000}"/>
    <cellStyle name="Normal 15 4 4 3 2" xfId="5535" xr:uid="{00000000-0005-0000-0000-0000231A0000}"/>
    <cellStyle name="Normal 15 4 4 3 2 2" xfId="5536" xr:uid="{00000000-0005-0000-0000-0000241A0000}"/>
    <cellStyle name="Normal 15 4 4 3 3" xfId="5537" xr:uid="{00000000-0005-0000-0000-0000251A0000}"/>
    <cellStyle name="Normal 15 4 4 3 3 2" xfId="5538" xr:uid="{00000000-0005-0000-0000-0000261A0000}"/>
    <cellStyle name="Normal 15 4 4 3 4" xfId="5539" xr:uid="{00000000-0005-0000-0000-0000271A0000}"/>
    <cellStyle name="Normal 15 4 4 4" xfId="5540" xr:uid="{00000000-0005-0000-0000-0000281A0000}"/>
    <cellStyle name="Normal 15 4 4 4 2" xfId="5541" xr:uid="{00000000-0005-0000-0000-0000291A0000}"/>
    <cellStyle name="Normal 15 4 4 4 2 2" xfId="5542" xr:uid="{00000000-0005-0000-0000-00002A1A0000}"/>
    <cellStyle name="Normal 15 4 4 4 3" xfId="5543" xr:uid="{00000000-0005-0000-0000-00002B1A0000}"/>
    <cellStyle name="Normal 15 4 4 4 3 2" xfId="5544" xr:uid="{00000000-0005-0000-0000-00002C1A0000}"/>
    <cellStyle name="Normal 15 4 4 4 4" xfId="5545" xr:uid="{00000000-0005-0000-0000-00002D1A0000}"/>
    <cellStyle name="Normal 15 4 4 5" xfId="5546" xr:uid="{00000000-0005-0000-0000-00002E1A0000}"/>
    <cellStyle name="Normal 15 4 4 5 2" xfId="5547" xr:uid="{00000000-0005-0000-0000-00002F1A0000}"/>
    <cellStyle name="Normal 15 4 4 6" xfId="5548" xr:uid="{00000000-0005-0000-0000-0000301A0000}"/>
    <cellStyle name="Normal 15 4 4 6 2" xfId="5549" xr:uid="{00000000-0005-0000-0000-0000311A0000}"/>
    <cellStyle name="Normal 15 4 4 7" xfId="5550" xr:uid="{00000000-0005-0000-0000-0000321A0000}"/>
    <cellStyle name="Normal 15 4 4 7 2" xfId="5551" xr:uid="{00000000-0005-0000-0000-0000331A0000}"/>
    <cellStyle name="Normal 15 4 4 8" xfId="5552" xr:uid="{00000000-0005-0000-0000-0000341A0000}"/>
    <cellStyle name="Normal 15 4 4 9" xfId="5553" xr:uid="{00000000-0005-0000-0000-0000351A0000}"/>
    <cellStyle name="Normal 15 4 4_NOI Ok" xfId="5554" xr:uid="{00000000-0005-0000-0000-0000361A0000}"/>
    <cellStyle name="Normal 15 4 5" xfId="5555" xr:uid="{00000000-0005-0000-0000-0000371A0000}"/>
    <cellStyle name="Normal 15 4 5 2" xfId="5556" xr:uid="{00000000-0005-0000-0000-0000381A0000}"/>
    <cellStyle name="Normal 15 4 5 2 2" xfId="5557" xr:uid="{00000000-0005-0000-0000-0000391A0000}"/>
    <cellStyle name="Normal 15 4 5 3" xfId="5558" xr:uid="{00000000-0005-0000-0000-00003A1A0000}"/>
    <cellStyle name="Normal 15 4 5 3 2" xfId="5559" xr:uid="{00000000-0005-0000-0000-00003B1A0000}"/>
    <cellStyle name="Normal 15 4 5 4" xfId="5560" xr:uid="{00000000-0005-0000-0000-00003C1A0000}"/>
    <cellStyle name="Normal 15 4 5 5" xfId="5561" xr:uid="{00000000-0005-0000-0000-00003D1A0000}"/>
    <cellStyle name="Normal 15 4 5 6" xfId="5562" xr:uid="{00000000-0005-0000-0000-00003E1A0000}"/>
    <cellStyle name="Normal 15 4 6" xfId="5563" xr:uid="{00000000-0005-0000-0000-00003F1A0000}"/>
    <cellStyle name="Normal 15 4 6 2" xfId="5564" xr:uid="{00000000-0005-0000-0000-0000401A0000}"/>
    <cellStyle name="Normal 15 4 6 2 2" xfId="5565" xr:uid="{00000000-0005-0000-0000-0000411A0000}"/>
    <cellStyle name="Normal 15 4 6 3" xfId="5566" xr:uid="{00000000-0005-0000-0000-0000421A0000}"/>
    <cellStyle name="Normal 15 4 6 3 2" xfId="5567" xr:uid="{00000000-0005-0000-0000-0000431A0000}"/>
    <cellStyle name="Normal 15 4 6 4" xfId="5568" xr:uid="{00000000-0005-0000-0000-0000441A0000}"/>
    <cellStyle name="Normal 15 4 7" xfId="5569" xr:uid="{00000000-0005-0000-0000-0000451A0000}"/>
    <cellStyle name="Normal 15 4 7 2" xfId="5570" xr:uid="{00000000-0005-0000-0000-0000461A0000}"/>
    <cellStyle name="Normal 15 4 7 2 2" xfId="5571" xr:uid="{00000000-0005-0000-0000-0000471A0000}"/>
    <cellStyle name="Normal 15 4 7 3" xfId="5572" xr:uid="{00000000-0005-0000-0000-0000481A0000}"/>
    <cellStyle name="Normal 15 4 7 3 2" xfId="5573" xr:uid="{00000000-0005-0000-0000-0000491A0000}"/>
    <cellStyle name="Normal 15 4 7 4" xfId="5574" xr:uid="{00000000-0005-0000-0000-00004A1A0000}"/>
    <cellStyle name="Normal 15 4 8" xfId="5575" xr:uid="{00000000-0005-0000-0000-00004B1A0000}"/>
    <cellStyle name="Normal 15 4 8 2" xfId="5576" xr:uid="{00000000-0005-0000-0000-00004C1A0000}"/>
    <cellStyle name="Normal 15 4 9" xfId="5577" xr:uid="{00000000-0005-0000-0000-00004D1A0000}"/>
    <cellStyle name="Normal 15 4 9 2" xfId="5578" xr:uid="{00000000-0005-0000-0000-00004E1A0000}"/>
    <cellStyle name="Normal 15 4_NOI Ok" xfId="5579" xr:uid="{00000000-0005-0000-0000-00004F1A0000}"/>
    <cellStyle name="Normal 15 5" xfId="5580" xr:uid="{00000000-0005-0000-0000-0000501A0000}"/>
    <cellStyle name="Normal 15 5 10" xfId="5581" xr:uid="{00000000-0005-0000-0000-0000511A0000}"/>
    <cellStyle name="Normal 15 5 10 2" xfId="5582" xr:uid="{00000000-0005-0000-0000-0000521A0000}"/>
    <cellStyle name="Normal 15 5 11" xfId="5583" xr:uid="{00000000-0005-0000-0000-0000531A0000}"/>
    <cellStyle name="Normal 15 5 12" xfId="5584" xr:uid="{00000000-0005-0000-0000-0000541A0000}"/>
    <cellStyle name="Normal 15 5 2" xfId="5585" xr:uid="{00000000-0005-0000-0000-0000551A0000}"/>
    <cellStyle name="Normal 15 5 2 2" xfId="5586" xr:uid="{00000000-0005-0000-0000-0000561A0000}"/>
    <cellStyle name="Normal 15 5 2 2 2" xfId="5587" xr:uid="{00000000-0005-0000-0000-0000571A0000}"/>
    <cellStyle name="Normal 15 5 2 2 2 2" xfId="5588" xr:uid="{00000000-0005-0000-0000-0000581A0000}"/>
    <cellStyle name="Normal 15 5 2 2 3" xfId="5589" xr:uid="{00000000-0005-0000-0000-0000591A0000}"/>
    <cellStyle name="Normal 15 5 2 2 3 2" xfId="5590" xr:uid="{00000000-0005-0000-0000-00005A1A0000}"/>
    <cellStyle name="Normal 15 5 2 2 4" xfId="5591" xr:uid="{00000000-0005-0000-0000-00005B1A0000}"/>
    <cellStyle name="Normal 15 5 2 2 5" xfId="5592" xr:uid="{00000000-0005-0000-0000-00005C1A0000}"/>
    <cellStyle name="Normal 15 5 2 2 6" xfId="5593" xr:uid="{00000000-0005-0000-0000-00005D1A0000}"/>
    <cellStyle name="Normal 15 5 2 3" xfId="5594" xr:uid="{00000000-0005-0000-0000-00005E1A0000}"/>
    <cellStyle name="Normal 15 5 2 3 2" xfId="5595" xr:uid="{00000000-0005-0000-0000-00005F1A0000}"/>
    <cellStyle name="Normal 15 5 2 3 2 2" xfId="5596" xr:uid="{00000000-0005-0000-0000-0000601A0000}"/>
    <cellStyle name="Normal 15 5 2 3 3" xfId="5597" xr:uid="{00000000-0005-0000-0000-0000611A0000}"/>
    <cellStyle name="Normal 15 5 2 3 3 2" xfId="5598" xr:uid="{00000000-0005-0000-0000-0000621A0000}"/>
    <cellStyle name="Normal 15 5 2 3 4" xfId="5599" xr:uid="{00000000-0005-0000-0000-0000631A0000}"/>
    <cellStyle name="Normal 15 5 2 4" xfId="5600" xr:uid="{00000000-0005-0000-0000-0000641A0000}"/>
    <cellStyle name="Normal 15 5 2 4 2" xfId="5601" xr:uid="{00000000-0005-0000-0000-0000651A0000}"/>
    <cellStyle name="Normal 15 5 2 4 2 2" xfId="5602" xr:uid="{00000000-0005-0000-0000-0000661A0000}"/>
    <cellStyle name="Normal 15 5 2 4 3" xfId="5603" xr:uid="{00000000-0005-0000-0000-0000671A0000}"/>
    <cellStyle name="Normal 15 5 2 4 3 2" xfId="5604" xr:uid="{00000000-0005-0000-0000-0000681A0000}"/>
    <cellStyle name="Normal 15 5 2 4 4" xfId="5605" xr:uid="{00000000-0005-0000-0000-0000691A0000}"/>
    <cellStyle name="Normal 15 5 2 5" xfId="5606" xr:uid="{00000000-0005-0000-0000-00006A1A0000}"/>
    <cellStyle name="Normal 15 5 2 5 2" xfId="5607" xr:uid="{00000000-0005-0000-0000-00006B1A0000}"/>
    <cellStyle name="Normal 15 5 2 6" xfId="5608" xr:uid="{00000000-0005-0000-0000-00006C1A0000}"/>
    <cellStyle name="Normal 15 5 2 6 2" xfId="5609" xr:uid="{00000000-0005-0000-0000-00006D1A0000}"/>
    <cellStyle name="Normal 15 5 2 7" xfId="5610" xr:uid="{00000000-0005-0000-0000-00006E1A0000}"/>
    <cellStyle name="Normal 15 5 2 7 2" xfId="5611" xr:uid="{00000000-0005-0000-0000-00006F1A0000}"/>
    <cellStyle name="Normal 15 5 2 8" xfId="5612" xr:uid="{00000000-0005-0000-0000-0000701A0000}"/>
    <cellStyle name="Normal 15 5 2 9" xfId="5613" xr:uid="{00000000-0005-0000-0000-0000711A0000}"/>
    <cellStyle name="Normal 15 5 2_NOI Ok" xfId="5614" xr:uid="{00000000-0005-0000-0000-0000721A0000}"/>
    <cellStyle name="Normal 15 5 3" xfId="5615" xr:uid="{00000000-0005-0000-0000-0000731A0000}"/>
    <cellStyle name="Normal 15 5 3 2" xfId="5616" xr:uid="{00000000-0005-0000-0000-0000741A0000}"/>
    <cellStyle name="Normal 15 5 3 2 2" xfId="5617" xr:uid="{00000000-0005-0000-0000-0000751A0000}"/>
    <cellStyle name="Normal 15 5 3 2 2 2" xfId="5618" xr:uid="{00000000-0005-0000-0000-0000761A0000}"/>
    <cellStyle name="Normal 15 5 3 2 3" xfId="5619" xr:uid="{00000000-0005-0000-0000-0000771A0000}"/>
    <cellStyle name="Normal 15 5 3 2 3 2" xfId="5620" xr:uid="{00000000-0005-0000-0000-0000781A0000}"/>
    <cellStyle name="Normal 15 5 3 2 4" xfId="5621" xr:uid="{00000000-0005-0000-0000-0000791A0000}"/>
    <cellStyle name="Normal 15 5 3 2 5" xfId="5622" xr:uid="{00000000-0005-0000-0000-00007A1A0000}"/>
    <cellStyle name="Normal 15 5 3 2 6" xfId="5623" xr:uid="{00000000-0005-0000-0000-00007B1A0000}"/>
    <cellStyle name="Normal 15 5 3 3" xfId="5624" xr:uid="{00000000-0005-0000-0000-00007C1A0000}"/>
    <cellStyle name="Normal 15 5 3 3 2" xfId="5625" xr:uid="{00000000-0005-0000-0000-00007D1A0000}"/>
    <cellStyle name="Normal 15 5 3 3 2 2" xfId="5626" xr:uid="{00000000-0005-0000-0000-00007E1A0000}"/>
    <cellStyle name="Normal 15 5 3 3 3" xfId="5627" xr:uid="{00000000-0005-0000-0000-00007F1A0000}"/>
    <cellStyle name="Normal 15 5 3 3 3 2" xfId="5628" xr:uid="{00000000-0005-0000-0000-0000801A0000}"/>
    <cellStyle name="Normal 15 5 3 3 4" xfId="5629" xr:uid="{00000000-0005-0000-0000-0000811A0000}"/>
    <cellStyle name="Normal 15 5 3 4" xfId="5630" xr:uid="{00000000-0005-0000-0000-0000821A0000}"/>
    <cellStyle name="Normal 15 5 3 4 2" xfId="5631" xr:uid="{00000000-0005-0000-0000-0000831A0000}"/>
    <cellStyle name="Normal 15 5 3 4 2 2" xfId="5632" xr:uid="{00000000-0005-0000-0000-0000841A0000}"/>
    <cellStyle name="Normal 15 5 3 4 3" xfId="5633" xr:uid="{00000000-0005-0000-0000-0000851A0000}"/>
    <cellStyle name="Normal 15 5 3 4 3 2" xfId="5634" xr:uid="{00000000-0005-0000-0000-0000861A0000}"/>
    <cellStyle name="Normal 15 5 3 4 4" xfId="5635" xr:uid="{00000000-0005-0000-0000-0000871A0000}"/>
    <cellStyle name="Normal 15 5 3 5" xfId="5636" xr:uid="{00000000-0005-0000-0000-0000881A0000}"/>
    <cellStyle name="Normal 15 5 3 5 2" xfId="5637" xr:uid="{00000000-0005-0000-0000-0000891A0000}"/>
    <cellStyle name="Normal 15 5 3 6" xfId="5638" xr:uid="{00000000-0005-0000-0000-00008A1A0000}"/>
    <cellStyle name="Normal 15 5 3 6 2" xfId="5639" xr:uid="{00000000-0005-0000-0000-00008B1A0000}"/>
    <cellStyle name="Normal 15 5 3 7" xfId="5640" xr:uid="{00000000-0005-0000-0000-00008C1A0000}"/>
    <cellStyle name="Normal 15 5 3 7 2" xfId="5641" xr:uid="{00000000-0005-0000-0000-00008D1A0000}"/>
    <cellStyle name="Normal 15 5 3 8" xfId="5642" xr:uid="{00000000-0005-0000-0000-00008E1A0000}"/>
    <cellStyle name="Normal 15 5 3 9" xfId="5643" xr:uid="{00000000-0005-0000-0000-00008F1A0000}"/>
    <cellStyle name="Normal 15 5 3_NOI Ok" xfId="5644" xr:uid="{00000000-0005-0000-0000-0000901A0000}"/>
    <cellStyle name="Normal 15 5 4" xfId="5645" xr:uid="{00000000-0005-0000-0000-0000911A0000}"/>
    <cellStyle name="Normal 15 5 4 2" xfId="5646" xr:uid="{00000000-0005-0000-0000-0000921A0000}"/>
    <cellStyle name="Normal 15 5 4 2 2" xfId="5647" xr:uid="{00000000-0005-0000-0000-0000931A0000}"/>
    <cellStyle name="Normal 15 5 4 2 2 2" xfId="5648" xr:uid="{00000000-0005-0000-0000-0000941A0000}"/>
    <cellStyle name="Normal 15 5 4 2 3" xfId="5649" xr:uid="{00000000-0005-0000-0000-0000951A0000}"/>
    <cellStyle name="Normal 15 5 4 2 3 2" xfId="5650" xr:uid="{00000000-0005-0000-0000-0000961A0000}"/>
    <cellStyle name="Normal 15 5 4 2 4" xfId="5651" xr:uid="{00000000-0005-0000-0000-0000971A0000}"/>
    <cellStyle name="Normal 15 5 4 2 5" xfId="5652" xr:uid="{00000000-0005-0000-0000-0000981A0000}"/>
    <cellStyle name="Normal 15 5 4 2 6" xfId="5653" xr:uid="{00000000-0005-0000-0000-0000991A0000}"/>
    <cellStyle name="Normal 15 5 4 3" xfId="5654" xr:uid="{00000000-0005-0000-0000-00009A1A0000}"/>
    <cellStyle name="Normal 15 5 4 3 2" xfId="5655" xr:uid="{00000000-0005-0000-0000-00009B1A0000}"/>
    <cellStyle name="Normal 15 5 4 3 2 2" xfId="5656" xr:uid="{00000000-0005-0000-0000-00009C1A0000}"/>
    <cellStyle name="Normal 15 5 4 3 3" xfId="5657" xr:uid="{00000000-0005-0000-0000-00009D1A0000}"/>
    <cellStyle name="Normal 15 5 4 3 3 2" xfId="5658" xr:uid="{00000000-0005-0000-0000-00009E1A0000}"/>
    <cellStyle name="Normal 15 5 4 3 4" xfId="5659" xr:uid="{00000000-0005-0000-0000-00009F1A0000}"/>
    <cellStyle name="Normal 15 5 4 4" xfId="5660" xr:uid="{00000000-0005-0000-0000-0000A01A0000}"/>
    <cellStyle name="Normal 15 5 4 4 2" xfId="5661" xr:uid="{00000000-0005-0000-0000-0000A11A0000}"/>
    <cellStyle name="Normal 15 5 4 4 2 2" xfId="5662" xr:uid="{00000000-0005-0000-0000-0000A21A0000}"/>
    <cellStyle name="Normal 15 5 4 4 3" xfId="5663" xr:uid="{00000000-0005-0000-0000-0000A31A0000}"/>
    <cellStyle name="Normal 15 5 4 4 3 2" xfId="5664" xr:uid="{00000000-0005-0000-0000-0000A41A0000}"/>
    <cellStyle name="Normal 15 5 4 4 4" xfId="5665" xr:uid="{00000000-0005-0000-0000-0000A51A0000}"/>
    <cellStyle name="Normal 15 5 4 5" xfId="5666" xr:uid="{00000000-0005-0000-0000-0000A61A0000}"/>
    <cellStyle name="Normal 15 5 4 5 2" xfId="5667" xr:uid="{00000000-0005-0000-0000-0000A71A0000}"/>
    <cellStyle name="Normal 15 5 4 6" xfId="5668" xr:uid="{00000000-0005-0000-0000-0000A81A0000}"/>
    <cellStyle name="Normal 15 5 4 6 2" xfId="5669" xr:uid="{00000000-0005-0000-0000-0000A91A0000}"/>
    <cellStyle name="Normal 15 5 4 7" xfId="5670" xr:uid="{00000000-0005-0000-0000-0000AA1A0000}"/>
    <cellStyle name="Normal 15 5 4 7 2" xfId="5671" xr:uid="{00000000-0005-0000-0000-0000AB1A0000}"/>
    <cellStyle name="Normal 15 5 4 8" xfId="5672" xr:uid="{00000000-0005-0000-0000-0000AC1A0000}"/>
    <cellStyle name="Normal 15 5 4 9" xfId="5673" xr:uid="{00000000-0005-0000-0000-0000AD1A0000}"/>
    <cellStyle name="Normal 15 5 4_NOI Ok" xfId="5674" xr:uid="{00000000-0005-0000-0000-0000AE1A0000}"/>
    <cellStyle name="Normal 15 5 5" xfId="5675" xr:uid="{00000000-0005-0000-0000-0000AF1A0000}"/>
    <cellStyle name="Normal 15 5 5 2" xfId="5676" xr:uid="{00000000-0005-0000-0000-0000B01A0000}"/>
    <cellStyle name="Normal 15 5 5 2 2" xfId="5677" xr:uid="{00000000-0005-0000-0000-0000B11A0000}"/>
    <cellStyle name="Normal 15 5 5 3" xfId="5678" xr:uid="{00000000-0005-0000-0000-0000B21A0000}"/>
    <cellStyle name="Normal 15 5 5 3 2" xfId="5679" xr:uid="{00000000-0005-0000-0000-0000B31A0000}"/>
    <cellStyle name="Normal 15 5 5 4" xfId="5680" xr:uid="{00000000-0005-0000-0000-0000B41A0000}"/>
    <cellStyle name="Normal 15 5 5 5" xfId="5681" xr:uid="{00000000-0005-0000-0000-0000B51A0000}"/>
    <cellStyle name="Normal 15 5 5 6" xfId="5682" xr:uid="{00000000-0005-0000-0000-0000B61A0000}"/>
    <cellStyle name="Normal 15 5 6" xfId="5683" xr:uid="{00000000-0005-0000-0000-0000B71A0000}"/>
    <cellStyle name="Normal 15 5 6 2" xfId="5684" xr:uid="{00000000-0005-0000-0000-0000B81A0000}"/>
    <cellStyle name="Normal 15 5 6 2 2" xfId="5685" xr:uid="{00000000-0005-0000-0000-0000B91A0000}"/>
    <cellStyle name="Normal 15 5 6 3" xfId="5686" xr:uid="{00000000-0005-0000-0000-0000BA1A0000}"/>
    <cellStyle name="Normal 15 5 6 3 2" xfId="5687" xr:uid="{00000000-0005-0000-0000-0000BB1A0000}"/>
    <cellStyle name="Normal 15 5 6 4" xfId="5688" xr:uid="{00000000-0005-0000-0000-0000BC1A0000}"/>
    <cellStyle name="Normal 15 5 7" xfId="5689" xr:uid="{00000000-0005-0000-0000-0000BD1A0000}"/>
    <cellStyle name="Normal 15 5 7 2" xfId="5690" xr:uid="{00000000-0005-0000-0000-0000BE1A0000}"/>
    <cellStyle name="Normal 15 5 7 2 2" xfId="5691" xr:uid="{00000000-0005-0000-0000-0000BF1A0000}"/>
    <cellStyle name="Normal 15 5 7 3" xfId="5692" xr:uid="{00000000-0005-0000-0000-0000C01A0000}"/>
    <cellStyle name="Normal 15 5 7 3 2" xfId="5693" xr:uid="{00000000-0005-0000-0000-0000C11A0000}"/>
    <cellStyle name="Normal 15 5 7 4" xfId="5694" xr:uid="{00000000-0005-0000-0000-0000C21A0000}"/>
    <cellStyle name="Normal 15 5 8" xfId="5695" xr:uid="{00000000-0005-0000-0000-0000C31A0000}"/>
    <cellStyle name="Normal 15 5 8 2" xfId="5696" xr:uid="{00000000-0005-0000-0000-0000C41A0000}"/>
    <cellStyle name="Normal 15 5 9" xfId="5697" xr:uid="{00000000-0005-0000-0000-0000C51A0000}"/>
    <cellStyle name="Normal 15 5 9 2" xfId="5698" xr:uid="{00000000-0005-0000-0000-0000C61A0000}"/>
    <cellStyle name="Normal 15 5_NOI Ok" xfId="5699" xr:uid="{00000000-0005-0000-0000-0000C71A0000}"/>
    <cellStyle name="Normal 15 6" xfId="5700" xr:uid="{00000000-0005-0000-0000-0000C81A0000}"/>
    <cellStyle name="Normal 15 7" xfId="5701" xr:uid="{00000000-0005-0000-0000-0000C91A0000}"/>
    <cellStyle name="Normal 15 8" xfId="5219" xr:uid="{00000000-0005-0000-0000-0000CA1A0000}"/>
    <cellStyle name="Normal 16" xfId="362" xr:uid="{00000000-0005-0000-0000-0000CB1A0000}"/>
    <cellStyle name="Normal 16 10" xfId="5703" xr:uid="{00000000-0005-0000-0000-0000CC1A0000}"/>
    <cellStyle name="Normal 16 11" xfId="5702" xr:uid="{00000000-0005-0000-0000-0000CD1A0000}"/>
    <cellStyle name="Normal 16 12" xfId="17371" xr:uid="{00000000-0005-0000-0000-0000CE1A0000}"/>
    <cellStyle name="Normal 16 13" xfId="17546" xr:uid="{00000000-0005-0000-0000-0000CF1A0000}"/>
    <cellStyle name="Normal 16 2" xfId="5704" xr:uid="{00000000-0005-0000-0000-0000D01A0000}"/>
    <cellStyle name="Normal 16 2 10" xfId="5705" xr:uid="{00000000-0005-0000-0000-0000D11A0000}"/>
    <cellStyle name="Normal 16 2 10 2" xfId="5706" xr:uid="{00000000-0005-0000-0000-0000D21A0000}"/>
    <cellStyle name="Normal 16 2 11" xfId="5707" xr:uid="{00000000-0005-0000-0000-0000D31A0000}"/>
    <cellStyle name="Normal 16 2 12" xfId="5708" xr:uid="{00000000-0005-0000-0000-0000D41A0000}"/>
    <cellStyle name="Normal 16 2 2" xfId="5709" xr:uid="{00000000-0005-0000-0000-0000D51A0000}"/>
    <cellStyle name="Normal 16 2 2 2" xfId="5710" xr:uid="{00000000-0005-0000-0000-0000D61A0000}"/>
    <cellStyle name="Normal 16 2 2 2 2" xfId="5711" xr:uid="{00000000-0005-0000-0000-0000D71A0000}"/>
    <cellStyle name="Normal 16 2 2 2 2 2" xfId="5712" xr:uid="{00000000-0005-0000-0000-0000D81A0000}"/>
    <cellStyle name="Normal 16 2 2 2 3" xfId="5713" xr:uid="{00000000-0005-0000-0000-0000D91A0000}"/>
    <cellStyle name="Normal 16 2 2 2 3 2" xfId="5714" xr:uid="{00000000-0005-0000-0000-0000DA1A0000}"/>
    <cellStyle name="Normal 16 2 2 2 4" xfId="5715" xr:uid="{00000000-0005-0000-0000-0000DB1A0000}"/>
    <cellStyle name="Normal 16 2 2 2 5" xfId="5716" xr:uid="{00000000-0005-0000-0000-0000DC1A0000}"/>
    <cellStyle name="Normal 16 2 2 2 6" xfId="5717" xr:uid="{00000000-0005-0000-0000-0000DD1A0000}"/>
    <cellStyle name="Normal 16 2 2 3" xfId="5718" xr:uid="{00000000-0005-0000-0000-0000DE1A0000}"/>
    <cellStyle name="Normal 16 2 2 3 2" xfId="5719" xr:uid="{00000000-0005-0000-0000-0000DF1A0000}"/>
    <cellStyle name="Normal 16 2 2 3 2 2" xfId="5720" xr:uid="{00000000-0005-0000-0000-0000E01A0000}"/>
    <cellStyle name="Normal 16 2 2 3 3" xfId="5721" xr:uid="{00000000-0005-0000-0000-0000E11A0000}"/>
    <cellStyle name="Normal 16 2 2 3 3 2" xfId="5722" xr:uid="{00000000-0005-0000-0000-0000E21A0000}"/>
    <cellStyle name="Normal 16 2 2 3 4" xfId="5723" xr:uid="{00000000-0005-0000-0000-0000E31A0000}"/>
    <cellStyle name="Normal 16 2 2 4" xfId="5724" xr:uid="{00000000-0005-0000-0000-0000E41A0000}"/>
    <cellStyle name="Normal 16 2 2 4 2" xfId="5725" xr:uid="{00000000-0005-0000-0000-0000E51A0000}"/>
    <cellStyle name="Normal 16 2 2 4 2 2" xfId="5726" xr:uid="{00000000-0005-0000-0000-0000E61A0000}"/>
    <cellStyle name="Normal 16 2 2 4 3" xfId="5727" xr:uid="{00000000-0005-0000-0000-0000E71A0000}"/>
    <cellStyle name="Normal 16 2 2 4 3 2" xfId="5728" xr:uid="{00000000-0005-0000-0000-0000E81A0000}"/>
    <cellStyle name="Normal 16 2 2 4 4" xfId="5729" xr:uid="{00000000-0005-0000-0000-0000E91A0000}"/>
    <cellStyle name="Normal 16 2 2 5" xfId="5730" xr:uid="{00000000-0005-0000-0000-0000EA1A0000}"/>
    <cellStyle name="Normal 16 2 2 5 2" xfId="5731" xr:uid="{00000000-0005-0000-0000-0000EB1A0000}"/>
    <cellStyle name="Normal 16 2 2 6" xfId="5732" xr:uid="{00000000-0005-0000-0000-0000EC1A0000}"/>
    <cellStyle name="Normal 16 2 2 6 2" xfId="5733" xr:uid="{00000000-0005-0000-0000-0000ED1A0000}"/>
    <cellStyle name="Normal 16 2 2 7" xfId="5734" xr:uid="{00000000-0005-0000-0000-0000EE1A0000}"/>
    <cellStyle name="Normal 16 2 2 7 2" xfId="5735" xr:uid="{00000000-0005-0000-0000-0000EF1A0000}"/>
    <cellStyle name="Normal 16 2 2 8" xfId="5736" xr:uid="{00000000-0005-0000-0000-0000F01A0000}"/>
    <cellStyle name="Normal 16 2 2 9" xfId="5737" xr:uid="{00000000-0005-0000-0000-0000F11A0000}"/>
    <cellStyle name="Normal 16 2 2_NOI Ok" xfId="5738" xr:uid="{00000000-0005-0000-0000-0000F21A0000}"/>
    <cellStyle name="Normal 16 2 3" xfId="5739" xr:uid="{00000000-0005-0000-0000-0000F31A0000}"/>
    <cellStyle name="Normal 16 2 3 2" xfId="5740" xr:uid="{00000000-0005-0000-0000-0000F41A0000}"/>
    <cellStyle name="Normal 16 2 3 2 2" xfId="5741" xr:uid="{00000000-0005-0000-0000-0000F51A0000}"/>
    <cellStyle name="Normal 16 2 3 2 2 2" xfId="5742" xr:uid="{00000000-0005-0000-0000-0000F61A0000}"/>
    <cellStyle name="Normal 16 2 3 2 3" xfId="5743" xr:uid="{00000000-0005-0000-0000-0000F71A0000}"/>
    <cellStyle name="Normal 16 2 3 2 3 2" xfId="5744" xr:uid="{00000000-0005-0000-0000-0000F81A0000}"/>
    <cellStyle name="Normal 16 2 3 2 4" xfId="5745" xr:uid="{00000000-0005-0000-0000-0000F91A0000}"/>
    <cellStyle name="Normal 16 2 3 2 5" xfId="5746" xr:uid="{00000000-0005-0000-0000-0000FA1A0000}"/>
    <cellStyle name="Normal 16 2 3 2 6" xfId="5747" xr:uid="{00000000-0005-0000-0000-0000FB1A0000}"/>
    <cellStyle name="Normal 16 2 3 3" xfId="5748" xr:uid="{00000000-0005-0000-0000-0000FC1A0000}"/>
    <cellStyle name="Normal 16 2 3 3 2" xfId="5749" xr:uid="{00000000-0005-0000-0000-0000FD1A0000}"/>
    <cellStyle name="Normal 16 2 3 3 2 2" xfId="5750" xr:uid="{00000000-0005-0000-0000-0000FE1A0000}"/>
    <cellStyle name="Normal 16 2 3 3 3" xfId="5751" xr:uid="{00000000-0005-0000-0000-0000FF1A0000}"/>
    <cellStyle name="Normal 16 2 3 3 3 2" xfId="5752" xr:uid="{00000000-0005-0000-0000-0000001B0000}"/>
    <cellStyle name="Normal 16 2 3 3 4" xfId="5753" xr:uid="{00000000-0005-0000-0000-0000011B0000}"/>
    <cellStyle name="Normal 16 2 3 4" xfId="5754" xr:uid="{00000000-0005-0000-0000-0000021B0000}"/>
    <cellStyle name="Normal 16 2 3 4 2" xfId="5755" xr:uid="{00000000-0005-0000-0000-0000031B0000}"/>
    <cellStyle name="Normal 16 2 3 4 2 2" xfId="5756" xr:uid="{00000000-0005-0000-0000-0000041B0000}"/>
    <cellStyle name="Normal 16 2 3 4 3" xfId="5757" xr:uid="{00000000-0005-0000-0000-0000051B0000}"/>
    <cellStyle name="Normal 16 2 3 4 3 2" xfId="5758" xr:uid="{00000000-0005-0000-0000-0000061B0000}"/>
    <cellStyle name="Normal 16 2 3 4 4" xfId="5759" xr:uid="{00000000-0005-0000-0000-0000071B0000}"/>
    <cellStyle name="Normal 16 2 3 5" xfId="5760" xr:uid="{00000000-0005-0000-0000-0000081B0000}"/>
    <cellStyle name="Normal 16 2 3 5 2" xfId="5761" xr:uid="{00000000-0005-0000-0000-0000091B0000}"/>
    <cellStyle name="Normal 16 2 3 6" xfId="5762" xr:uid="{00000000-0005-0000-0000-00000A1B0000}"/>
    <cellStyle name="Normal 16 2 3 6 2" xfId="5763" xr:uid="{00000000-0005-0000-0000-00000B1B0000}"/>
    <cellStyle name="Normal 16 2 3 7" xfId="5764" xr:uid="{00000000-0005-0000-0000-00000C1B0000}"/>
    <cellStyle name="Normal 16 2 3 7 2" xfId="5765" xr:uid="{00000000-0005-0000-0000-00000D1B0000}"/>
    <cellStyle name="Normal 16 2 3 8" xfId="5766" xr:uid="{00000000-0005-0000-0000-00000E1B0000}"/>
    <cellStyle name="Normal 16 2 3 9" xfId="5767" xr:uid="{00000000-0005-0000-0000-00000F1B0000}"/>
    <cellStyle name="Normal 16 2 3_NOI Ok" xfId="5768" xr:uid="{00000000-0005-0000-0000-0000101B0000}"/>
    <cellStyle name="Normal 16 2 4" xfId="5769" xr:uid="{00000000-0005-0000-0000-0000111B0000}"/>
    <cellStyle name="Normal 16 2 4 2" xfId="5770" xr:uid="{00000000-0005-0000-0000-0000121B0000}"/>
    <cellStyle name="Normal 16 2 4 2 2" xfId="5771" xr:uid="{00000000-0005-0000-0000-0000131B0000}"/>
    <cellStyle name="Normal 16 2 4 2 2 2" xfId="5772" xr:uid="{00000000-0005-0000-0000-0000141B0000}"/>
    <cellStyle name="Normal 16 2 4 2 3" xfId="5773" xr:uid="{00000000-0005-0000-0000-0000151B0000}"/>
    <cellStyle name="Normal 16 2 4 2 3 2" xfId="5774" xr:uid="{00000000-0005-0000-0000-0000161B0000}"/>
    <cellStyle name="Normal 16 2 4 2 4" xfId="5775" xr:uid="{00000000-0005-0000-0000-0000171B0000}"/>
    <cellStyle name="Normal 16 2 4 2 5" xfId="5776" xr:uid="{00000000-0005-0000-0000-0000181B0000}"/>
    <cellStyle name="Normal 16 2 4 2 6" xfId="5777" xr:uid="{00000000-0005-0000-0000-0000191B0000}"/>
    <cellStyle name="Normal 16 2 4 3" xfId="5778" xr:uid="{00000000-0005-0000-0000-00001A1B0000}"/>
    <cellStyle name="Normal 16 2 4 3 2" xfId="5779" xr:uid="{00000000-0005-0000-0000-00001B1B0000}"/>
    <cellStyle name="Normal 16 2 4 3 2 2" xfId="5780" xr:uid="{00000000-0005-0000-0000-00001C1B0000}"/>
    <cellStyle name="Normal 16 2 4 3 3" xfId="5781" xr:uid="{00000000-0005-0000-0000-00001D1B0000}"/>
    <cellStyle name="Normal 16 2 4 3 3 2" xfId="5782" xr:uid="{00000000-0005-0000-0000-00001E1B0000}"/>
    <cellStyle name="Normal 16 2 4 3 4" xfId="5783" xr:uid="{00000000-0005-0000-0000-00001F1B0000}"/>
    <cellStyle name="Normal 16 2 4 4" xfId="5784" xr:uid="{00000000-0005-0000-0000-0000201B0000}"/>
    <cellStyle name="Normal 16 2 4 4 2" xfId="5785" xr:uid="{00000000-0005-0000-0000-0000211B0000}"/>
    <cellStyle name="Normal 16 2 4 4 2 2" xfId="5786" xr:uid="{00000000-0005-0000-0000-0000221B0000}"/>
    <cellStyle name="Normal 16 2 4 4 3" xfId="5787" xr:uid="{00000000-0005-0000-0000-0000231B0000}"/>
    <cellStyle name="Normal 16 2 4 4 3 2" xfId="5788" xr:uid="{00000000-0005-0000-0000-0000241B0000}"/>
    <cellStyle name="Normal 16 2 4 4 4" xfId="5789" xr:uid="{00000000-0005-0000-0000-0000251B0000}"/>
    <cellStyle name="Normal 16 2 4 5" xfId="5790" xr:uid="{00000000-0005-0000-0000-0000261B0000}"/>
    <cellStyle name="Normal 16 2 4 5 2" xfId="5791" xr:uid="{00000000-0005-0000-0000-0000271B0000}"/>
    <cellStyle name="Normal 16 2 4 6" xfId="5792" xr:uid="{00000000-0005-0000-0000-0000281B0000}"/>
    <cellStyle name="Normal 16 2 4 6 2" xfId="5793" xr:uid="{00000000-0005-0000-0000-0000291B0000}"/>
    <cellStyle name="Normal 16 2 4 7" xfId="5794" xr:uid="{00000000-0005-0000-0000-00002A1B0000}"/>
    <cellStyle name="Normal 16 2 4 7 2" xfId="5795" xr:uid="{00000000-0005-0000-0000-00002B1B0000}"/>
    <cellStyle name="Normal 16 2 4 8" xfId="5796" xr:uid="{00000000-0005-0000-0000-00002C1B0000}"/>
    <cellStyle name="Normal 16 2 4 9" xfId="5797" xr:uid="{00000000-0005-0000-0000-00002D1B0000}"/>
    <cellStyle name="Normal 16 2 4_NOI Ok" xfId="5798" xr:uid="{00000000-0005-0000-0000-00002E1B0000}"/>
    <cellStyle name="Normal 16 2 5" xfId="5799" xr:uid="{00000000-0005-0000-0000-00002F1B0000}"/>
    <cellStyle name="Normal 16 2 5 2" xfId="5800" xr:uid="{00000000-0005-0000-0000-0000301B0000}"/>
    <cellStyle name="Normal 16 2 5 2 2" xfId="5801" xr:uid="{00000000-0005-0000-0000-0000311B0000}"/>
    <cellStyle name="Normal 16 2 5 3" xfId="5802" xr:uid="{00000000-0005-0000-0000-0000321B0000}"/>
    <cellStyle name="Normal 16 2 5 3 2" xfId="5803" xr:uid="{00000000-0005-0000-0000-0000331B0000}"/>
    <cellStyle name="Normal 16 2 5 4" xfId="5804" xr:uid="{00000000-0005-0000-0000-0000341B0000}"/>
    <cellStyle name="Normal 16 2 5 5" xfId="5805" xr:uid="{00000000-0005-0000-0000-0000351B0000}"/>
    <cellStyle name="Normal 16 2 5 6" xfId="5806" xr:uid="{00000000-0005-0000-0000-0000361B0000}"/>
    <cellStyle name="Normal 16 2 6" xfId="5807" xr:uid="{00000000-0005-0000-0000-0000371B0000}"/>
    <cellStyle name="Normal 16 2 6 2" xfId="5808" xr:uid="{00000000-0005-0000-0000-0000381B0000}"/>
    <cellStyle name="Normal 16 2 6 2 2" xfId="5809" xr:uid="{00000000-0005-0000-0000-0000391B0000}"/>
    <cellStyle name="Normal 16 2 6 3" xfId="5810" xr:uid="{00000000-0005-0000-0000-00003A1B0000}"/>
    <cellStyle name="Normal 16 2 6 3 2" xfId="5811" xr:uid="{00000000-0005-0000-0000-00003B1B0000}"/>
    <cellStyle name="Normal 16 2 6 4" xfId="5812" xr:uid="{00000000-0005-0000-0000-00003C1B0000}"/>
    <cellStyle name="Normal 16 2 7" xfId="5813" xr:uid="{00000000-0005-0000-0000-00003D1B0000}"/>
    <cellStyle name="Normal 16 2 7 2" xfId="5814" xr:uid="{00000000-0005-0000-0000-00003E1B0000}"/>
    <cellStyle name="Normal 16 2 7 2 2" xfId="5815" xr:uid="{00000000-0005-0000-0000-00003F1B0000}"/>
    <cellStyle name="Normal 16 2 7 3" xfId="5816" xr:uid="{00000000-0005-0000-0000-0000401B0000}"/>
    <cellStyle name="Normal 16 2 7 3 2" xfId="5817" xr:uid="{00000000-0005-0000-0000-0000411B0000}"/>
    <cellStyle name="Normal 16 2 7 4" xfId="5818" xr:uid="{00000000-0005-0000-0000-0000421B0000}"/>
    <cellStyle name="Normal 16 2 8" xfId="5819" xr:uid="{00000000-0005-0000-0000-0000431B0000}"/>
    <cellStyle name="Normal 16 2 8 2" xfId="5820" xr:uid="{00000000-0005-0000-0000-0000441B0000}"/>
    <cellStyle name="Normal 16 2 9" xfId="5821" xr:uid="{00000000-0005-0000-0000-0000451B0000}"/>
    <cellStyle name="Normal 16 2 9 2" xfId="5822" xr:uid="{00000000-0005-0000-0000-0000461B0000}"/>
    <cellStyle name="Normal 16 2_NOI Ok" xfId="5823" xr:uid="{00000000-0005-0000-0000-0000471B0000}"/>
    <cellStyle name="Normal 16 3" xfId="5824" xr:uid="{00000000-0005-0000-0000-0000481B0000}"/>
    <cellStyle name="Normal 16 3 10" xfId="5825" xr:uid="{00000000-0005-0000-0000-0000491B0000}"/>
    <cellStyle name="Normal 16 3 10 2" xfId="5826" xr:uid="{00000000-0005-0000-0000-00004A1B0000}"/>
    <cellStyle name="Normal 16 3 11" xfId="5827" xr:uid="{00000000-0005-0000-0000-00004B1B0000}"/>
    <cellStyle name="Normal 16 3 12" xfId="5828" xr:uid="{00000000-0005-0000-0000-00004C1B0000}"/>
    <cellStyle name="Normal 16 3 2" xfId="5829" xr:uid="{00000000-0005-0000-0000-00004D1B0000}"/>
    <cellStyle name="Normal 16 3 2 2" xfId="5830" xr:uid="{00000000-0005-0000-0000-00004E1B0000}"/>
    <cellStyle name="Normal 16 3 2 2 2" xfId="5831" xr:uid="{00000000-0005-0000-0000-00004F1B0000}"/>
    <cellStyle name="Normal 16 3 2 2 2 2" xfId="5832" xr:uid="{00000000-0005-0000-0000-0000501B0000}"/>
    <cellStyle name="Normal 16 3 2 2 3" xfId="5833" xr:uid="{00000000-0005-0000-0000-0000511B0000}"/>
    <cellStyle name="Normal 16 3 2 2 3 2" xfId="5834" xr:uid="{00000000-0005-0000-0000-0000521B0000}"/>
    <cellStyle name="Normal 16 3 2 2 4" xfId="5835" xr:uid="{00000000-0005-0000-0000-0000531B0000}"/>
    <cellStyle name="Normal 16 3 2 2 5" xfId="5836" xr:uid="{00000000-0005-0000-0000-0000541B0000}"/>
    <cellStyle name="Normal 16 3 2 2 6" xfId="5837" xr:uid="{00000000-0005-0000-0000-0000551B0000}"/>
    <cellStyle name="Normal 16 3 2 3" xfId="5838" xr:uid="{00000000-0005-0000-0000-0000561B0000}"/>
    <cellStyle name="Normal 16 3 2 3 2" xfId="5839" xr:uid="{00000000-0005-0000-0000-0000571B0000}"/>
    <cellStyle name="Normal 16 3 2 3 2 2" xfId="5840" xr:uid="{00000000-0005-0000-0000-0000581B0000}"/>
    <cellStyle name="Normal 16 3 2 3 3" xfId="5841" xr:uid="{00000000-0005-0000-0000-0000591B0000}"/>
    <cellStyle name="Normal 16 3 2 3 3 2" xfId="5842" xr:uid="{00000000-0005-0000-0000-00005A1B0000}"/>
    <cellStyle name="Normal 16 3 2 3 4" xfId="5843" xr:uid="{00000000-0005-0000-0000-00005B1B0000}"/>
    <cellStyle name="Normal 16 3 2 4" xfId="5844" xr:uid="{00000000-0005-0000-0000-00005C1B0000}"/>
    <cellStyle name="Normal 16 3 2 4 2" xfId="5845" xr:uid="{00000000-0005-0000-0000-00005D1B0000}"/>
    <cellStyle name="Normal 16 3 2 4 2 2" xfId="5846" xr:uid="{00000000-0005-0000-0000-00005E1B0000}"/>
    <cellStyle name="Normal 16 3 2 4 3" xfId="5847" xr:uid="{00000000-0005-0000-0000-00005F1B0000}"/>
    <cellStyle name="Normal 16 3 2 4 3 2" xfId="5848" xr:uid="{00000000-0005-0000-0000-0000601B0000}"/>
    <cellStyle name="Normal 16 3 2 4 4" xfId="5849" xr:uid="{00000000-0005-0000-0000-0000611B0000}"/>
    <cellStyle name="Normal 16 3 2 5" xfId="5850" xr:uid="{00000000-0005-0000-0000-0000621B0000}"/>
    <cellStyle name="Normal 16 3 2 5 2" xfId="5851" xr:uid="{00000000-0005-0000-0000-0000631B0000}"/>
    <cellStyle name="Normal 16 3 2 6" xfId="5852" xr:uid="{00000000-0005-0000-0000-0000641B0000}"/>
    <cellStyle name="Normal 16 3 2 6 2" xfId="5853" xr:uid="{00000000-0005-0000-0000-0000651B0000}"/>
    <cellStyle name="Normal 16 3 2 7" xfId="5854" xr:uid="{00000000-0005-0000-0000-0000661B0000}"/>
    <cellStyle name="Normal 16 3 2 7 2" xfId="5855" xr:uid="{00000000-0005-0000-0000-0000671B0000}"/>
    <cellStyle name="Normal 16 3 2 8" xfId="5856" xr:uid="{00000000-0005-0000-0000-0000681B0000}"/>
    <cellStyle name="Normal 16 3 2 9" xfId="5857" xr:uid="{00000000-0005-0000-0000-0000691B0000}"/>
    <cellStyle name="Normal 16 3 2_NOI Ok" xfId="5858" xr:uid="{00000000-0005-0000-0000-00006A1B0000}"/>
    <cellStyle name="Normal 16 3 3" xfId="5859" xr:uid="{00000000-0005-0000-0000-00006B1B0000}"/>
    <cellStyle name="Normal 16 3 3 2" xfId="5860" xr:uid="{00000000-0005-0000-0000-00006C1B0000}"/>
    <cellStyle name="Normal 16 3 3 2 2" xfId="5861" xr:uid="{00000000-0005-0000-0000-00006D1B0000}"/>
    <cellStyle name="Normal 16 3 3 2 2 2" xfId="5862" xr:uid="{00000000-0005-0000-0000-00006E1B0000}"/>
    <cellStyle name="Normal 16 3 3 2 3" xfId="5863" xr:uid="{00000000-0005-0000-0000-00006F1B0000}"/>
    <cellStyle name="Normal 16 3 3 2 3 2" xfId="5864" xr:uid="{00000000-0005-0000-0000-0000701B0000}"/>
    <cellStyle name="Normal 16 3 3 2 4" xfId="5865" xr:uid="{00000000-0005-0000-0000-0000711B0000}"/>
    <cellStyle name="Normal 16 3 3 2 5" xfId="5866" xr:uid="{00000000-0005-0000-0000-0000721B0000}"/>
    <cellStyle name="Normal 16 3 3 2 6" xfId="5867" xr:uid="{00000000-0005-0000-0000-0000731B0000}"/>
    <cellStyle name="Normal 16 3 3 3" xfId="5868" xr:uid="{00000000-0005-0000-0000-0000741B0000}"/>
    <cellStyle name="Normal 16 3 3 3 2" xfId="5869" xr:uid="{00000000-0005-0000-0000-0000751B0000}"/>
    <cellStyle name="Normal 16 3 3 3 2 2" xfId="5870" xr:uid="{00000000-0005-0000-0000-0000761B0000}"/>
    <cellStyle name="Normal 16 3 3 3 3" xfId="5871" xr:uid="{00000000-0005-0000-0000-0000771B0000}"/>
    <cellStyle name="Normal 16 3 3 3 3 2" xfId="5872" xr:uid="{00000000-0005-0000-0000-0000781B0000}"/>
    <cellStyle name="Normal 16 3 3 3 4" xfId="5873" xr:uid="{00000000-0005-0000-0000-0000791B0000}"/>
    <cellStyle name="Normal 16 3 3 4" xfId="5874" xr:uid="{00000000-0005-0000-0000-00007A1B0000}"/>
    <cellStyle name="Normal 16 3 3 4 2" xfId="5875" xr:uid="{00000000-0005-0000-0000-00007B1B0000}"/>
    <cellStyle name="Normal 16 3 3 4 2 2" xfId="5876" xr:uid="{00000000-0005-0000-0000-00007C1B0000}"/>
    <cellStyle name="Normal 16 3 3 4 3" xfId="5877" xr:uid="{00000000-0005-0000-0000-00007D1B0000}"/>
    <cellStyle name="Normal 16 3 3 4 3 2" xfId="5878" xr:uid="{00000000-0005-0000-0000-00007E1B0000}"/>
    <cellStyle name="Normal 16 3 3 4 4" xfId="5879" xr:uid="{00000000-0005-0000-0000-00007F1B0000}"/>
    <cellStyle name="Normal 16 3 3 5" xfId="5880" xr:uid="{00000000-0005-0000-0000-0000801B0000}"/>
    <cellStyle name="Normal 16 3 3 5 2" xfId="5881" xr:uid="{00000000-0005-0000-0000-0000811B0000}"/>
    <cellStyle name="Normal 16 3 3 6" xfId="5882" xr:uid="{00000000-0005-0000-0000-0000821B0000}"/>
    <cellStyle name="Normal 16 3 3 6 2" xfId="5883" xr:uid="{00000000-0005-0000-0000-0000831B0000}"/>
    <cellStyle name="Normal 16 3 3 7" xfId="5884" xr:uid="{00000000-0005-0000-0000-0000841B0000}"/>
    <cellStyle name="Normal 16 3 3 7 2" xfId="5885" xr:uid="{00000000-0005-0000-0000-0000851B0000}"/>
    <cellStyle name="Normal 16 3 3 8" xfId="5886" xr:uid="{00000000-0005-0000-0000-0000861B0000}"/>
    <cellStyle name="Normal 16 3 3 9" xfId="5887" xr:uid="{00000000-0005-0000-0000-0000871B0000}"/>
    <cellStyle name="Normal 16 3 3_NOI Ok" xfId="5888" xr:uid="{00000000-0005-0000-0000-0000881B0000}"/>
    <cellStyle name="Normal 16 3 4" xfId="5889" xr:uid="{00000000-0005-0000-0000-0000891B0000}"/>
    <cellStyle name="Normal 16 3 4 2" xfId="5890" xr:uid="{00000000-0005-0000-0000-00008A1B0000}"/>
    <cellStyle name="Normal 16 3 4 2 2" xfId="5891" xr:uid="{00000000-0005-0000-0000-00008B1B0000}"/>
    <cellStyle name="Normal 16 3 4 2 2 2" xfId="5892" xr:uid="{00000000-0005-0000-0000-00008C1B0000}"/>
    <cellStyle name="Normal 16 3 4 2 3" xfId="5893" xr:uid="{00000000-0005-0000-0000-00008D1B0000}"/>
    <cellStyle name="Normal 16 3 4 2 3 2" xfId="5894" xr:uid="{00000000-0005-0000-0000-00008E1B0000}"/>
    <cellStyle name="Normal 16 3 4 2 4" xfId="5895" xr:uid="{00000000-0005-0000-0000-00008F1B0000}"/>
    <cellStyle name="Normal 16 3 4 2 5" xfId="5896" xr:uid="{00000000-0005-0000-0000-0000901B0000}"/>
    <cellStyle name="Normal 16 3 4 2 6" xfId="5897" xr:uid="{00000000-0005-0000-0000-0000911B0000}"/>
    <cellStyle name="Normal 16 3 4 3" xfId="5898" xr:uid="{00000000-0005-0000-0000-0000921B0000}"/>
    <cellStyle name="Normal 16 3 4 3 2" xfId="5899" xr:uid="{00000000-0005-0000-0000-0000931B0000}"/>
    <cellStyle name="Normal 16 3 4 3 2 2" xfId="5900" xr:uid="{00000000-0005-0000-0000-0000941B0000}"/>
    <cellStyle name="Normal 16 3 4 3 3" xfId="5901" xr:uid="{00000000-0005-0000-0000-0000951B0000}"/>
    <cellStyle name="Normal 16 3 4 3 3 2" xfId="5902" xr:uid="{00000000-0005-0000-0000-0000961B0000}"/>
    <cellStyle name="Normal 16 3 4 3 4" xfId="5903" xr:uid="{00000000-0005-0000-0000-0000971B0000}"/>
    <cellStyle name="Normal 16 3 4 4" xfId="5904" xr:uid="{00000000-0005-0000-0000-0000981B0000}"/>
    <cellStyle name="Normal 16 3 4 4 2" xfId="5905" xr:uid="{00000000-0005-0000-0000-0000991B0000}"/>
    <cellStyle name="Normal 16 3 4 4 2 2" xfId="5906" xr:uid="{00000000-0005-0000-0000-00009A1B0000}"/>
    <cellStyle name="Normal 16 3 4 4 3" xfId="5907" xr:uid="{00000000-0005-0000-0000-00009B1B0000}"/>
    <cellStyle name="Normal 16 3 4 4 3 2" xfId="5908" xr:uid="{00000000-0005-0000-0000-00009C1B0000}"/>
    <cellStyle name="Normal 16 3 4 4 4" xfId="5909" xr:uid="{00000000-0005-0000-0000-00009D1B0000}"/>
    <cellStyle name="Normal 16 3 4 5" xfId="5910" xr:uid="{00000000-0005-0000-0000-00009E1B0000}"/>
    <cellStyle name="Normal 16 3 4 5 2" xfId="5911" xr:uid="{00000000-0005-0000-0000-00009F1B0000}"/>
    <cellStyle name="Normal 16 3 4 6" xfId="5912" xr:uid="{00000000-0005-0000-0000-0000A01B0000}"/>
    <cellStyle name="Normal 16 3 4 6 2" xfId="5913" xr:uid="{00000000-0005-0000-0000-0000A11B0000}"/>
    <cellStyle name="Normal 16 3 4 7" xfId="5914" xr:uid="{00000000-0005-0000-0000-0000A21B0000}"/>
    <cellStyle name="Normal 16 3 4 7 2" xfId="5915" xr:uid="{00000000-0005-0000-0000-0000A31B0000}"/>
    <cellStyle name="Normal 16 3 4 8" xfId="5916" xr:uid="{00000000-0005-0000-0000-0000A41B0000}"/>
    <cellStyle name="Normal 16 3 4 9" xfId="5917" xr:uid="{00000000-0005-0000-0000-0000A51B0000}"/>
    <cellStyle name="Normal 16 3 4_NOI Ok" xfId="5918" xr:uid="{00000000-0005-0000-0000-0000A61B0000}"/>
    <cellStyle name="Normal 16 3 5" xfId="5919" xr:uid="{00000000-0005-0000-0000-0000A71B0000}"/>
    <cellStyle name="Normal 16 3 5 2" xfId="5920" xr:uid="{00000000-0005-0000-0000-0000A81B0000}"/>
    <cellStyle name="Normal 16 3 5 2 2" xfId="5921" xr:uid="{00000000-0005-0000-0000-0000A91B0000}"/>
    <cellStyle name="Normal 16 3 5 3" xfId="5922" xr:uid="{00000000-0005-0000-0000-0000AA1B0000}"/>
    <cellStyle name="Normal 16 3 5 3 2" xfId="5923" xr:uid="{00000000-0005-0000-0000-0000AB1B0000}"/>
    <cellStyle name="Normal 16 3 5 4" xfId="5924" xr:uid="{00000000-0005-0000-0000-0000AC1B0000}"/>
    <cellStyle name="Normal 16 3 5 5" xfId="5925" xr:uid="{00000000-0005-0000-0000-0000AD1B0000}"/>
    <cellStyle name="Normal 16 3 5 6" xfId="5926" xr:uid="{00000000-0005-0000-0000-0000AE1B0000}"/>
    <cellStyle name="Normal 16 3 6" xfId="5927" xr:uid="{00000000-0005-0000-0000-0000AF1B0000}"/>
    <cellStyle name="Normal 16 3 6 2" xfId="5928" xr:uid="{00000000-0005-0000-0000-0000B01B0000}"/>
    <cellStyle name="Normal 16 3 6 2 2" xfId="5929" xr:uid="{00000000-0005-0000-0000-0000B11B0000}"/>
    <cellStyle name="Normal 16 3 6 3" xfId="5930" xr:uid="{00000000-0005-0000-0000-0000B21B0000}"/>
    <cellStyle name="Normal 16 3 6 3 2" xfId="5931" xr:uid="{00000000-0005-0000-0000-0000B31B0000}"/>
    <cellStyle name="Normal 16 3 6 4" xfId="5932" xr:uid="{00000000-0005-0000-0000-0000B41B0000}"/>
    <cellStyle name="Normal 16 3 7" xfId="5933" xr:uid="{00000000-0005-0000-0000-0000B51B0000}"/>
    <cellStyle name="Normal 16 3 7 2" xfId="5934" xr:uid="{00000000-0005-0000-0000-0000B61B0000}"/>
    <cellStyle name="Normal 16 3 7 2 2" xfId="5935" xr:uid="{00000000-0005-0000-0000-0000B71B0000}"/>
    <cellStyle name="Normal 16 3 7 3" xfId="5936" xr:uid="{00000000-0005-0000-0000-0000B81B0000}"/>
    <cellStyle name="Normal 16 3 7 3 2" xfId="5937" xr:uid="{00000000-0005-0000-0000-0000B91B0000}"/>
    <cellStyle name="Normal 16 3 7 4" xfId="5938" xr:uid="{00000000-0005-0000-0000-0000BA1B0000}"/>
    <cellStyle name="Normal 16 3 8" xfId="5939" xr:uid="{00000000-0005-0000-0000-0000BB1B0000}"/>
    <cellStyle name="Normal 16 3 8 2" xfId="5940" xr:uid="{00000000-0005-0000-0000-0000BC1B0000}"/>
    <cellStyle name="Normal 16 3 9" xfId="5941" xr:uid="{00000000-0005-0000-0000-0000BD1B0000}"/>
    <cellStyle name="Normal 16 3 9 2" xfId="5942" xr:uid="{00000000-0005-0000-0000-0000BE1B0000}"/>
    <cellStyle name="Normal 16 3_NOI Ok" xfId="5943" xr:uid="{00000000-0005-0000-0000-0000BF1B0000}"/>
    <cellStyle name="Normal 16 4" xfId="5944" xr:uid="{00000000-0005-0000-0000-0000C01B0000}"/>
    <cellStyle name="Normal 16 4 10" xfId="5945" xr:uid="{00000000-0005-0000-0000-0000C11B0000}"/>
    <cellStyle name="Normal 16 4 10 2" xfId="5946" xr:uid="{00000000-0005-0000-0000-0000C21B0000}"/>
    <cellStyle name="Normal 16 4 11" xfId="5947" xr:uid="{00000000-0005-0000-0000-0000C31B0000}"/>
    <cellStyle name="Normal 16 4 12" xfId="5948" xr:uid="{00000000-0005-0000-0000-0000C41B0000}"/>
    <cellStyle name="Normal 16 4 2" xfId="5949" xr:uid="{00000000-0005-0000-0000-0000C51B0000}"/>
    <cellStyle name="Normal 16 4 2 2" xfId="5950" xr:uid="{00000000-0005-0000-0000-0000C61B0000}"/>
    <cellStyle name="Normal 16 4 2 2 2" xfId="5951" xr:uid="{00000000-0005-0000-0000-0000C71B0000}"/>
    <cellStyle name="Normal 16 4 2 2 2 2" xfId="5952" xr:uid="{00000000-0005-0000-0000-0000C81B0000}"/>
    <cellStyle name="Normal 16 4 2 2 3" xfId="5953" xr:uid="{00000000-0005-0000-0000-0000C91B0000}"/>
    <cellStyle name="Normal 16 4 2 2 3 2" xfId="5954" xr:uid="{00000000-0005-0000-0000-0000CA1B0000}"/>
    <cellStyle name="Normal 16 4 2 2 4" xfId="5955" xr:uid="{00000000-0005-0000-0000-0000CB1B0000}"/>
    <cellStyle name="Normal 16 4 2 2 5" xfId="5956" xr:uid="{00000000-0005-0000-0000-0000CC1B0000}"/>
    <cellStyle name="Normal 16 4 2 2 6" xfId="5957" xr:uid="{00000000-0005-0000-0000-0000CD1B0000}"/>
    <cellStyle name="Normal 16 4 2 3" xfId="5958" xr:uid="{00000000-0005-0000-0000-0000CE1B0000}"/>
    <cellStyle name="Normal 16 4 2 3 2" xfId="5959" xr:uid="{00000000-0005-0000-0000-0000CF1B0000}"/>
    <cellStyle name="Normal 16 4 2 3 2 2" xfId="5960" xr:uid="{00000000-0005-0000-0000-0000D01B0000}"/>
    <cellStyle name="Normal 16 4 2 3 3" xfId="5961" xr:uid="{00000000-0005-0000-0000-0000D11B0000}"/>
    <cellStyle name="Normal 16 4 2 3 3 2" xfId="5962" xr:uid="{00000000-0005-0000-0000-0000D21B0000}"/>
    <cellStyle name="Normal 16 4 2 3 4" xfId="5963" xr:uid="{00000000-0005-0000-0000-0000D31B0000}"/>
    <cellStyle name="Normal 16 4 2 4" xfId="5964" xr:uid="{00000000-0005-0000-0000-0000D41B0000}"/>
    <cellStyle name="Normal 16 4 2 4 2" xfId="5965" xr:uid="{00000000-0005-0000-0000-0000D51B0000}"/>
    <cellStyle name="Normal 16 4 2 4 2 2" xfId="5966" xr:uid="{00000000-0005-0000-0000-0000D61B0000}"/>
    <cellStyle name="Normal 16 4 2 4 3" xfId="5967" xr:uid="{00000000-0005-0000-0000-0000D71B0000}"/>
    <cellStyle name="Normal 16 4 2 4 3 2" xfId="5968" xr:uid="{00000000-0005-0000-0000-0000D81B0000}"/>
    <cellStyle name="Normal 16 4 2 4 4" xfId="5969" xr:uid="{00000000-0005-0000-0000-0000D91B0000}"/>
    <cellStyle name="Normal 16 4 2 5" xfId="5970" xr:uid="{00000000-0005-0000-0000-0000DA1B0000}"/>
    <cellStyle name="Normal 16 4 2 5 2" xfId="5971" xr:uid="{00000000-0005-0000-0000-0000DB1B0000}"/>
    <cellStyle name="Normal 16 4 2 6" xfId="5972" xr:uid="{00000000-0005-0000-0000-0000DC1B0000}"/>
    <cellStyle name="Normal 16 4 2 6 2" xfId="5973" xr:uid="{00000000-0005-0000-0000-0000DD1B0000}"/>
    <cellStyle name="Normal 16 4 2 7" xfId="5974" xr:uid="{00000000-0005-0000-0000-0000DE1B0000}"/>
    <cellStyle name="Normal 16 4 2 7 2" xfId="5975" xr:uid="{00000000-0005-0000-0000-0000DF1B0000}"/>
    <cellStyle name="Normal 16 4 2 8" xfId="5976" xr:uid="{00000000-0005-0000-0000-0000E01B0000}"/>
    <cellStyle name="Normal 16 4 2 9" xfId="5977" xr:uid="{00000000-0005-0000-0000-0000E11B0000}"/>
    <cellStyle name="Normal 16 4 2_NOI Ok" xfId="5978" xr:uid="{00000000-0005-0000-0000-0000E21B0000}"/>
    <cellStyle name="Normal 16 4 3" xfId="5979" xr:uid="{00000000-0005-0000-0000-0000E31B0000}"/>
    <cellStyle name="Normal 16 4 3 2" xfId="5980" xr:uid="{00000000-0005-0000-0000-0000E41B0000}"/>
    <cellStyle name="Normal 16 4 3 2 2" xfId="5981" xr:uid="{00000000-0005-0000-0000-0000E51B0000}"/>
    <cellStyle name="Normal 16 4 3 2 2 2" xfId="5982" xr:uid="{00000000-0005-0000-0000-0000E61B0000}"/>
    <cellStyle name="Normal 16 4 3 2 3" xfId="5983" xr:uid="{00000000-0005-0000-0000-0000E71B0000}"/>
    <cellStyle name="Normal 16 4 3 2 3 2" xfId="5984" xr:uid="{00000000-0005-0000-0000-0000E81B0000}"/>
    <cellStyle name="Normal 16 4 3 2 4" xfId="5985" xr:uid="{00000000-0005-0000-0000-0000E91B0000}"/>
    <cellStyle name="Normal 16 4 3 2 5" xfId="5986" xr:uid="{00000000-0005-0000-0000-0000EA1B0000}"/>
    <cellStyle name="Normal 16 4 3 2 6" xfId="5987" xr:uid="{00000000-0005-0000-0000-0000EB1B0000}"/>
    <cellStyle name="Normal 16 4 3 3" xfId="5988" xr:uid="{00000000-0005-0000-0000-0000EC1B0000}"/>
    <cellStyle name="Normal 16 4 3 3 2" xfId="5989" xr:uid="{00000000-0005-0000-0000-0000ED1B0000}"/>
    <cellStyle name="Normal 16 4 3 3 2 2" xfId="5990" xr:uid="{00000000-0005-0000-0000-0000EE1B0000}"/>
    <cellStyle name="Normal 16 4 3 3 3" xfId="5991" xr:uid="{00000000-0005-0000-0000-0000EF1B0000}"/>
    <cellStyle name="Normal 16 4 3 3 3 2" xfId="5992" xr:uid="{00000000-0005-0000-0000-0000F01B0000}"/>
    <cellStyle name="Normal 16 4 3 3 4" xfId="5993" xr:uid="{00000000-0005-0000-0000-0000F11B0000}"/>
    <cellStyle name="Normal 16 4 3 4" xfId="5994" xr:uid="{00000000-0005-0000-0000-0000F21B0000}"/>
    <cellStyle name="Normal 16 4 3 4 2" xfId="5995" xr:uid="{00000000-0005-0000-0000-0000F31B0000}"/>
    <cellStyle name="Normal 16 4 3 4 2 2" xfId="5996" xr:uid="{00000000-0005-0000-0000-0000F41B0000}"/>
    <cellStyle name="Normal 16 4 3 4 3" xfId="5997" xr:uid="{00000000-0005-0000-0000-0000F51B0000}"/>
    <cellStyle name="Normal 16 4 3 4 3 2" xfId="5998" xr:uid="{00000000-0005-0000-0000-0000F61B0000}"/>
    <cellStyle name="Normal 16 4 3 4 4" xfId="5999" xr:uid="{00000000-0005-0000-0000-0000F71B0000}"/>
    <cellStyle name="Normal 16 4 3 5" xfId="6000" xr:uid="{00000000-0005-0000-0000-0000F81B0000}"/>
    <cellStyle name="Normal 16 4 3 5 2" xfId="6001" xr:uid="{00000000-0005-0000-0000-0000F91B0000}"/>
    <cellStyle name="Normal 16 4 3 6" xfId="6002" xr:uid="{00000000-0005-0000-0000-0000FA1B0000}"/>
    <cellStyle name="Normal 16 4 3 6 2" xfId="6003" xr:uid="{00000000-0005-0000-0000-0000FB1B0000}"/>
    <cellStyle name="Normal 16 4 3 7" xfId="6004" xr:uid="{00000000-0005-0000-0000-0000FC1B0000}"/>
    <cellStyle name="Normal 16 4 3 7 2" xfId="6005" xr:uid="{00000000-0005-0000-0000-0000FD1B0000}"/>
    <cellStyle name="Normal 16 4 3 8" xfId="6006" xr:uid="{00000000-0005-0000-0000-0000FE1B0000}"/>
    <cellStyle name="Normal 16 4 3 9" xfId="6007" xr:uid="{00000000-0005-0000-0000-0000FF1B0000}"/>
    <cellStyle name="Normal 16 4 3_NOI Ok" xfId="6008" xr:uid="{00000000-0005-0000-0000-0000001C0000}"/>
    <cellStyle name="Normal 16 4 4" xfId="6009" xr:uid="{00000000-0005-0000-0000-0000011C0000}"/>
    <cellStyle name="Normal 16 4 4 2" xfId="6010" xr:uid="{00000000-0005-0000-0000-0000021C0000}"/>
    <cellStyle name="Normal 16 4 4 2 2" xfId="6011" xr:uid="{00000000-0005-0000-0000-0000031C0000}"/>
    <cellStyle name="Normal 16 4 4 2 2 2" xfId="6012" xr:uid="{00000000-0005-0000-0000-0000041C0000}"/>
    <cellStyle name="Normal 16 4 4 2 3" xfId="6013" xr:uid="{00000000-0005-0000-0000-0000051C0000}"/>
    <cellStyle name="Normal 16 4 4 2 3 2" xfId="6014" xr:uid="{00000000-0005-0000-0000-0000061C0000}"/>
    <cellStyle name="Normal 16 4 4 2 4" xfId="6015" xr:uid="{00000000-0005-0000-0000-0000071C0000}"/>
    <cellStyle name="Normal 16 4 4 2 5" xfId="6016" xr:uid="{00000000-0005-0000-0000-0000081C0000}"/>
    <cellStyle name="Normal 16 4 4 2 6" xfId="6017" xr:uid="{00000000-0005-0000-0000-0000091C0000}"/>
    <cellStyle name="Normal 16 4 4 3" xfId="6018" xr:uid="{00000000-0005-0000-0000-00000A1C0000}"/>
    <cellStyle name="Normal 16 4 4 3 2" xfId="6019" xr:uid="{00000000-0005-0000-0000-00000B1C0000}"/>
    <cellStyle name="Normal 16 4 4 3 2 2" xfId="6020" xr:uid="{00000000-0005-0000-0000-00000C1C0000}"/>
    <cellStyle name="Normal 16 4 4 3 3" xfId="6021" xr:uid="{00000000-0005-0000-0000-00000D1C0000}"/>
    <cellStyle name="Normal 16 4 4 3 3 2" xfId="6022" xr:uid="{00000000-0005-0000-0000-00000E1C0000}"/>
    <cellStyle name="Normal 16 4 4 3 4" xfId="6023" xr:uid="{00000000-0005-0000-0000-00000F1C0000}"/>
    <cellStyle name="Normal 16 4 4 4" xfId="6024" xr:uid="{00000000-0005-0000-0000-0000101C0000}"/>
    <cellStyle name="Normal 16 4 4 4 2" xfId="6025" xr:uid="{00000000-0005-0000-0000-0000111C0000}"/>
    <cellStyle name="Normal 16 4 4 4 2 2" xfId="6026" xr:uid="{00000000-0005-0000-0000-0000121C0000}"/>
    <cellStyle name="Normal 16 4 4 4 3" xfId="6027" xr:uid="{00000000-0005-0000-0000-0000131C0000}"/>
    <cellStyle name="Normal 16 4 4 4 3 2" xfId="6028" xr:uid="{00000000-0005-0000-0000-0000141C0000}"/>
    <cellStyle name="Normal 16 4 4 4 4" xfId="6029" xr:uid="{00000000-0005-0000-0000-0000151C0000}"/>
    <cellStyle name="Normal 16 4 4 5" xfId="6030" xr:uid="{00000000-0005-0000-0000-0000161C0000}"/>
    <cellStyle name="Normal 16 4 4 5 2" xfId="6031" xr:uid="{00000000-0005-0000-0000-0000171C0000}"/>
    <cellStyle name="Normal 16 4 4 6" xfId="6032" xr:uid="{00000000-0005-0000-0000-0000181C0000}"/>
    <cellStyle name="Normal 16 4 4 6 2" xfId="6033" xr:uid="{00000000-0005-0000-0000-0000191C0000}"/>
    <cellStyle name="Normal 16 4 4 7" xfId="6034" xr:uid="{00000000-0005-0000-0000-00001A1C0000}"/>
    <cellStyle name="Normal 16 4 4 7 2" xfId="6035" xr:uid="{00000000-0005-0000-0000-00001B1C0000}"/>
    <cellStyle name="Normal 16 4 4 8" xfId="6036" xr:uid="{00000000-0005-0000-0000-00001C1C0000}"/>
    <cellStyle name="Normal 16 4 4 9" xfId="6037" xr:uid="{00000000-0005-0000-0000-00001D1C0000}"/>
    <cellStyle name="Normal 16 4 4_NOI Ok" xfId="6038" xr:uid="{00000000-0005-0000-0000-00001E1C0000}"/>
    <cellStyle name="Normal 16 4 5" xfId="6039" xr:uid="{00000000-0005-0000-0000-00001F1C0000}"/>
    <cellStyle name="Normal 16 4 5 2" xfId="6040" xr:uid="{00000000-0005-0000-0000-0000201C0000}"/>
    <cellStyle name="Normal 16 4 5 2 2" xfId="6041" xr:uid="{00000000-0005-0000-0000-0000211C0000}"/>
    <cellStyle name="Normal 16 4 5 3" xfId="6042" xr:uid="{00000000-0005-0000-0000-0000221C0000}"/>
    <cellStyle name="Normal 16 4 5 3 2" xfId="6043" xr:uid="{00000000-0005-0000-0000-0000231C0000}"/>
    <cellStyle name="Normal 16 4 5 4" xfId="6044" xr:uid="{00000000-0005-0000-0000-0000241C0000}"/>
    <cellStyle name="Normal 16 4 5 5" xfId="6045" xr:uid="{00000000-0005-0000-0000-0000251C0000}"/>
    <cellStyle name="Normal 16 4 5 6" xfId="6046" xr:uid="{00000000-0005-0000-0000-0000261C0000}"/>
    <cellStyle name="Normal 16 4 6" xfId="6047" xr:uid="{00000000-0005-0000-0000-0000271C0000}"/>
    <cellStyle name="Normal 16 4 6 2" xfId="6048" xr:uid="{00000000-0005-0000-0000-0000281C0000}"/>
    <cellStyle name="Normal 16 4 6 2 2" xfId="6049" xr:uid="{00000000-0005-0000-0000-0000291C0000}"/>
    <cellStyle name="Normal 16 4 6 3" xfId="6050" xr:uid="{00000000-0005-0000-0000-00002A1C0000}"/>
    <cellStyle name="Normal 16 4 6 3 2" xfId="6051" xr:uid="{00000000-0005-0000-0000-00002B1C0000}"/>
    <cellStyle name="Normal 16 4 6 4" xfId="6052" xr:uid="{00000000-0005-0000-0000-00002C1C0000}"/>
    <cellStyle name="Normal 16 4 7" xfId="6053" xr:uid="{00000000-0005-0000-0000-00002D1C0000}"/>
    <cellStyle name="Normal 16 4 7 2" xfId="6054" xr:uid="{00000000-0005-0000-0000-00002E1C0000}"/>
    <cellStyle name="Normal 16 4 7 2 2" xfId="6055" xr:uid="{00000000-0005-0000-0000-00002F1C0000}"/>
    <cellStyle name="Normal 16 4 7 3" xfId="6056" xr:uid="{00000000-0005-0000-0000-0000301C0000}"/>
    <cellStyle name="Normal 16 4 7 3 2" xfId="6057" xr:uid="{00000000-0005-0000-0000-0000311C0000}"/>
    <cellStyle name="Normal 16 4 7 4" xfId="6058" xr:uid="{00000000-0005-0000-0000-0000321C0000}"/>
    <cellStyle name="Normal 16 4 8" xfId="6059" xr:uid="{00000000-0005-0000-0000-0000331C0000}"/>
    <cellStyle name="Normal 16 4 8 2" xfId="6060" xr:uid="{00000000-0005-0000-0000-0000341C0000}"/>
    <cellStyle name="Normal 16 4 9" xfId="6061" xr:uid="{00000000-0005-0000-0000-0000351C0000}"/>
    <cellStyle name="Normal 16 4 9 2" xfId="6062" xr:uid="{00000000-0005-0000-0000-0000361C0000}"/>
    <cellStyle name="Normal 16 4_NOI Ok" xfId="6063" xr:uid="{00000000-0005-0000-0000-0000371C0000}"/>
    <cellStyle name="Normal 16 5" xfId="6064" xr:uid="{00000000-0005-0000-0000-0000381C0000}"/>
    <cellStyle name="Normal 16 5 10" xfId="6065" xr:uid="{00000000-0005-0000-0000-0000391C0000}"/>
    <cellStyle name="Normal 16 5 10 2" xfId="6066" xr:uid="{00000000-0005-0000-0000-00003A1C0000}"/>
    <cellStyle name="Normal 16 5 11" xfId="6067" xr:uid="{00000000-0005-0000-0000-00003B1C0000}"/>
    <cellStyle name="Normal 16 5 12" xfId="6068" xr:uid="{00000000-0005-0000-0000-00003C1C0000}"/>
    <cellStyle name="Normal 16 5 2" xfId="6069" xr:uid="{00000000-0005-0000-0000-00003D1C0000}"/>
    <cellStyle name="Normal 16 5 2 2" xfId="6070" xr:uid="{00000000-0005-0000-0000-00003E1C0000}"/>
    <cellStyle name="Normal 16 5 2 2 2" xfId="6071" xr:uid="{00000000-0005-0000-0000-00003F1C0000}"/>
    <cellStyle name="Normal 16 5 2 2 2 2" xfId="6072" xr:uid="{00000000-0005-0000-0000-0000401C0000}"/>
    <cellStyle name="Normal 16 5 2 2 3" xfId="6073" xr:uid="{00000000-0005-0000-0000-0000411C0000}"/>
    <cellStyle name="Normal 16 5 2 2 3 2" xfId="6074" xr:uid="{00000000-0005-0000-0000-0000421C0000}"/>
    <cellStyle name="Normal 16 5 2 2 4" xfId="6075" xr:uid="{00000000-0005-0000-0000-0000431C0000}"/>
    <cellStyle name="Normal 16 5 2 2 5" xfId="6076" xr:uid="{00000000-0005-0000-0000-0000441C0000}"/>
    <cellStyle name="Normal 16 5 2 2 6" xfId="6077" xr:uid="{00000000-0005-0000-0000-0000451C0000}"/>
    <cellStyle name="Normal 16 5 2 3" xfId="6078" xr:uid="{00000000-0005-0000-0000-0000461C0000}"/>
    <cellStyle name="Normal 16 5 2 3 2" xfId="6079" xr:uid="{00000000-0005-0000-0000-0000471C0000}"/>
    <cellStyle name="Normal 16 5 2 3 2 2" xfId="6080" xr:uid="{00000000-0005-0000-0000-0000481C0000}"/>
    <cellStyle name="Normal 16 5 2 3 3" xfId="6081" xr:uid="{00000000-0005-0000-0000-0000491C0000}"/>
    <cellStyle name="Normal 16 5 2 3 3 2" xfId="6082" xr:uid="{00000000-0005-0000-0000-00004A1C0000}"/>
    <cellStyle name="Normal 16 5 2 3 4" xfId="6083" xr:uid="{00000000-0005-0000-0000-00004B1C0000}"/>
    <cellStyle name="Normal 16 5 2 4" xfId="6084" xr:uid="{00000000-0005-0000-0000-00004C1C0000}"/>
    <cellStyle name="Normal 16 5 2 4 2" xfId="6085" xr:uid="{00000000-0005-0000-0000-00004D1C0000}"/>
    <cellStyle name="Normal 16 5 2 4 2 2" xfId="6086" xr:uid="{00000000-0005-0000-0000-00004E1C0000}"/>
    <cellStyle name="Normal 16 5 2 4 3" xfId="6087" xr:uid="{00000000-0005-0000-0000-00004F1C0000}"/>
    <cellStyle name="Normal 16 5 2 4 3 2" xfId="6088" xr:uid="{00000000-0005-0000-0000-0000501C0000}"/>
    <cellStyle name="Normal 16 5 2 4 4" xfId="6089" xr:uid="{00000000-0005-0000-0000-0000511C0000}"/>
    <cellStyle name="Normal 16 5 2 5" xfId="6090" xr:uid="{00000000-0005-0000-0000-0000521C0000}"/>
    <cellStyle name="Normal 16 5 2 5 2" xfId="6091" xr:uid="{00000000-0005-0000-0000-0000531C0000}"/>
    <cellStyle name="Normal 16 5 2 6" xfId="6092" xr:uid="{00000000-0005-0000-0000-0000541C0000}"/>
    <cellStyle name="Normal 16 5 2 6 2" xfId="6093" xr:uid="{00000000-0005-0000-0000-0000551C0000}"/>
    <cellStyle name="Normal 16 5 2 7" xfId="6094" xr:uid="{00000000-0005-0000-0000-0000561C0000}"/>
    <cellStyle name="Normal 16 5 2 7 2" xfId="6095" xr:uid="{00000000-0005-0000-0000-0000571C0000}"/>
    <cellStyle name="Normal 16 5 2 8" xfId="6096" xr:uid="{00000000-0005-0000-0000-0000581C0000}"/>
    <cellStyle name="Normal 16 5 2 9" xfId="6097" xr:uid="{00000000-0005-0000-0000-0000591C0000}"/>
    <cellStyle name="Normal 16 5 2_NOI Ok" xfId="6098" xr:uid="{00000000-0005-0000-0000-00005A1C0000}"/>
    <cellStyle name="Normal 16 5 3" xfId="6099" xr:uid="{00000000-0005-0000-0000-00005B1C0000}"/>
    <cellStyle name="Normal 16 5 3 2" xfId="6100" xr:uid="{00000000-0005-0000-0000-00005C1C0000}"/>
    <cellStyle name="Normal 16 5 3 2 2" xfId="6101" xr:uid="{00000000-0005-0000-0000-00005D1C0000}"/>
    <cellStyle name="Normal 16 5 3 2 2 2" xfId="6102" xr:uid="{00000000-0005-0000-0000-00005E1C0000}"/>
    <cellStyle name="Normal 16 5 3 2 3" xfId="6103" xr:uid="{00000000-0005-0000-0000-00005F1C0000}"/>
    <cellStyle name="Normal 16 5 3 2 3 2" xfId="6104" xr:uid="{00000000-0005-0000-0000-0000601C0000}"/>
    <cellStyle name="Normal 16 5 3 2 4" xfId="6105" xr:uid="{00000000-0005-0000-0000-0000611C0000}"/>
    <cellStyle name="Normal 16 5 3 2 5" xfId="6106" xr:uid="{00000000-0005-0000-0000-0000621C0000}"/>
    <cellStyle name="Normal 16 5 3 2 6" xfId="6107" xr:uid="{00000000-0005-0000-0000-0000631C0000}"/>
    <cellStyle name="Normal 16 5 3 3" xfId="6108" xr:uid="{00000000-0005-0000-0000-0000641C0000}"/>
    <cellStyle name="Normal 16 5 3 3 2" xfId="6109" xr:uid="{00000000-0005-0000-0000-0000651C0000}"/>
    <cellStyle name="Normal 16 5 3 3 2 2" xfId="6110" xr:uid="{00000000-0005-0000-0000-0000661C0000}"/>
    <cellStyle name="Normal 16 5 3 3 3" xfId="6111" xr:uid="{00000000-0005-0000-0000-0000671C0000}"/>
    <cellStyle name="Normal 16 5 3 3 3 2" xfId="6112" xr:uid="{00000000-0005-0000-0000-0000681C0000}"/>
    <cellStyle name="Normal 16 5 3 3 4" xfId="6113" xr:uid="{00000000-0005-0000-0000-0000691C0000}"/>
    <cellStyle name="Normal 16 5 3 4" xfId="6114" xr:uid="{00000000-0005-0000-0000-00006A1C0000}"/>
    <cellStyle name="Normal 16 5 3 4 2" xfId="6115" xr:uid="{00000000-0005-0000-0000-00006B1C0000}"/>
    <cellStyle name="Normal 16 5 3 4 2 2" xfId="6116" xr:uid="{00000000-0005-0000-0000-00006C1C0000}"/>
    <cellStyle name="Normal 16 5 3 4 3" xfId="6117" xr:uid="{00000000-0005-0000-0000-00006D1C0000}"/>
    <cellStyle name="Normal 16 5 3 4 3 2" xfId="6118" xr:uid="{00000000-0005-0000-0000-00006E1C0000}"/>
    <cellStyle name="Normal 16 5 3 4 4" xfId="6119" xr:uid="{00000000-0005-0000-0000-00006F1C0000}"/>
    <cellStyle name="Normal 16 5 3 5" xfId="6120" xr:uid="{00000000-0005-0000-0000-0000701C0000}"/>
    <cellStyle name="Normal 16 5 3 5 2" xfId="6121" xr:uid="{00000000-0005-0000-0000-0000711C0000}"/>
    <cellStyle name="Normal 16 5 3 6" xfId="6122" xr:uid="{00000000-0005-0000-0000-0000721C0000}"/>
    <cellStyle name="Normal 16 5 3 6 2" xfId="6123" xr:uid="{00000000-0005-0000-0000-0000731C0000}"/>
    <cellStyle name="Normal 16 5 3 7" xfId="6124" xr:uid="{00000000-0005-0000-0000-0000741C0000}"/>
    <cellStyle name="Normal 16 5 3 7 2" xfId="6125" xr:uid="{00000000-0005-0000-0000-0000751C0000}"/>
    <cellStyle name="Normal 16 5 3 8" xfId="6126" xr:uid="{00000000-0005-0000-0000-0000761C0000}"/>
    <cellStyle name="Normal 16 5 3 9" xfId="6127" xr:uid="{00000000-0005-0000-0000-0000771C0000}"/>
    <cellStyle name="Normal 16 5 3_NOI Ok" xfId="6128" xr:uid="{00000000-0005-0000-0000-0000781C0000}"/>
    <cellStyle name="Normal 16 5 4" xfId="6129" xr:uid="{00000000-0005-0000-0000-0000791C0000}"/>
    <cellStyle name="Normal 16 5 4 2" xfId="6130" xr:uid="{00000000-0005-0000-0000-00007A1C0000}"/>
    <cellStyle name="Normal 16 5 4 2 2" xfId="6131" xr:uid="{00000000-0005-0000-0000-00007B1C0000}"/>
    <cellStyle name="Normal 16 5 4 2 2 2" xfId="6132" xr:uid="{00000000-0005-0000-0000-00007C1C0000}"/>
    <cellStyle name="Normal 16 5 4 2 3" xfId="6133" xr:uid="{00000000-0005-0000-0000-00007D1C0000}"/>
    <cellStyle name="Normal 16 5 4 2 3 2" xfId="6134" xr:uid="{00000000-0005-0000-0000-00007E1C0000}"/>
    <cellStyle name="Normal 16 5 4 2 4" xfId="6135" xr:uid="{00000000-0005-0000-0000-00007F1C0000}"/>
    <cellStyle name="Normal 16 5 4 2 5" xfId="6136" xr:uid="{00000000-0005-0000-0000-0000801C0000}"/>
    <cellStyle name="Normal 16 5 4 2 6" xfId="6137" xr:uid="{00000000-0005-0000-0000-0000811C0000}"/>
    <cellStyle name="Normal 16 5 4 3" xfId="6138" xr:uid="{00000000-0005-0000-0000-0000821C0000}"/>
    <cellStyle name="Normal 16 5 4 3 2" xfId="6139" xr:uid="{00000000-0005-0000-0000-0000831C0000}"/>
    <cellStyle name="Normal 16 5 4 3 2 2" xfId="6140" xr:uid="{00000000-0005-0000-0000-0000841C0000}"/>
    <cellStyle name="Normal 16 5 4 3 3" xfId="6141" xr:uid="{00000000-0005-0000-0000-0000851C0000}"/>
    <cellStyle name="Normal 16 5 4 3 3 2" xfId="6142" xr:uid="{00000000-0005-0000-0000-0000861C0000}"/>
    <cellStyle name="Normal 16 5 4 3 4" xfId="6143" xr:uid="{00000000-0005-0000-0000-0000871C0000}"/>
    <cellStyle name="Normal 16 5 4 4" xfId="6144" xr:uid="{00000000-0005-0000-0000-0000881C0000}"/>
    <cellStyle name="Normal 16 5 4 4 2" xfId="6145" xr:uid="{00000000-0005-0000-0000-0000891C0000}"/>
    <cellStyle name="Normal 16 5 4 4 2 2" xfId="6146" xr:uid="{00000000-0005-0000-0000-00008A1C0000}"/>
    <cellStyle name="Normal 16 5 4 4 3" xfId="6147" xr:uid="{00000000-0005-0000-0000-00008B1C0000}"/>
    <cellStyle name="Normal 16 5 4 4 3 2" xfId="6148" xr:uid="{00000000-0005-0000-0000-00008C1C0000}"/>
    <cellStyle name="Normal 16 5 4 4 4" xfId="6149" xr:uid="{00000000-0005-0000-0000-00008D1C0000}"/>
    <cellStyle name="Normal 16 5 4 5" xfId="6150" xr:uid="{00000000-0005-0000-0000-00008E1C0000}"/>
    <cellStyle name="Normal 16 5 4 5 2" xfId="6151" xr:uid="{00000000-0005-0000-0000-00008F1C0000}"/>
    <cellStyle name="Normal 16 5 4 6" xfId="6152" xr:uid="{00000000-0005-0000-0000-0000901C0000}"/>
    <cellStyle name="Normal 16 5 4 6 2" xfId="6153" xr:uid="{00000000-0005-0000-0000-0000911C0000}"/>
    <cellStyle name="Normal 16 5 4 7" xfId="6154" xr:uid="{00000000-0005-0000-0000-0000921C0000}"/>
    <cellStyle name="Normal 16 5 4 7 2" xfId="6155" xr:uid="{00000000-0005-0000-0000-0000931C0000}"/>
    <cellStyle name="Normal 16 5 4 8" xfId="6156" xr:uid="{00000000-0005-0000-0000-0000941C0000}"/>
    <cellStyle name="Normal 16 5 4 9" xfId="6157" xr:uid="{00000000-0005-0000-0000-0000951C0000}"/>
    <cellStyle name="Normal 16 5 4_NOI Ok" xfId="6158" xr:uid="{00000000-0005-0000-0000-0000961C0000}"/>
    <cellStyle name="Normal 16 5 5" xfId="6159" xr:uid="{00000000-0005-0000-0000-0000971C0000}"/>
    <cellStyle name="Normal 16 5 5 2" xfId="6160" xr:uid="{00000000-0005-0000-0000-0000981C0000}"/>
    <cellStyle name="Normal 16 5 5 2 2" xfId="6161" xr:uid="{00000000-0005-0000-0000-0000991C0000}"/>
    <cellStyle name="Normal 16 5 5 3" xfId="6162" xr:uid="{00000000-0005-0000-0000-00009A1C0000}"/>
    <cellStyle name="Normal 16 5 5 3 2" xfId="6163" xr:uid="{00000000-0005-0000-0000-00009B1C0000}"/>
    <cellStyle name="Normal 16 5 5 4" xfId="6164" xr:uid="{00000000-0005-0000-0000-00009C1C0000}"/>
    <cellStyle name="Normal 16 5 5 5" xfId="6165" xr:uid="{00000000-0005-0000-0000-00009D1C0000}"/>
    <cellStyle name="Normal 16 5 5 6" xfId="6166" xr:uid="{00000000-0005-0000-0000-00009E1C0000}"/>
    <cellStyle name="Normal 16 5 6" xfId="6167" xr:uid="{00000000-0005-0000-0000-00009F1C0000}"/>
    <cellStyle name="Normal 16 5 6 2" xfId="6168" xr:uid="{00000000-0005-0000-0000-0000A01C0000}"/>
    <cellStyle name="Normal 16 5 6 2 2" xfId="6169" xr:uid="{00000000-0005-0000-0000-0000A11C0000}"/>
    <cellStyle name="Normal 16 5 6 3" xfId="6170" xr:uid="{00000000-0005-0000-0000-0000A21C0000}"/>
    <cellStyle name="Normal 16 5 6 3 2" xfId="6171" xr:uid="{00000000-0005-0000-0000-0000A31C0000}"/>
    <cellStyle name="Normal 16 5 6 4" xfId="6172" xr:uid="{00000000-0005-0000-0000-0000A41C0000}"/>
    <cellStyle name="Normal 16 5 7" xfId="6173" xr:uid="{00000000-0005-0000-0000-0000A51C0000}"/>
    <cellStyle name="Normal 16 5 7 2" xfId="6174" xr:uid="{00000000-0005-0000-0000-0000A61C0000}"/>
    <cellStyle name="Normal 16 5 7 2 2" xfId="6175" xr:uid="{00000000-0005-0000-0000-0000A71C0000}"/>
    <cellStyle name="Normal 16 5 7 3" xfId="6176" xr:uid="{00000000-0005-0000-0000-0000A81C0000}"/>
    <cellStyle name="Normal 16 5 7 3 2" xfId="6177" xr:uid="{00000000-0005-0000-0000-0000A91C0000}"/>
    <cellStyle name="Normal 16 5 7 4" xfId="6178" xr:uid="{00000000-0005-0000-0000-0000AA1C0000}"/>
    <cellStyle name="Normal 16 5 8" xfId="6179" xr:uid="{00000000-0005-0000-0000-0000AB1C0000}"/>
    <cellStyle name="Normal 16 5 8 2" xfId="6180" xr:uid="{00000000-0005-0000-0000-0000AC1C0000}"/>
    <cellStyle name="Normal 16 5 9" xfId="6181" xr:uid="{00000000-0005-0000-0000-0000AD1C0000}"/>
    <cellStyle name="Normal 16 5 9 2" xfId="6182" xr:uid="{00000000-0005-0000-0000-0000AE1C0000}"/>
    <cellStyle name="Normal 16 5_NOI Ok" xfId="6183" xr:uid="{00000000-0005-0000-0000-0000AF1C0000}"/>
    <cellStyle name="Normal 16 6" xfId="6184" xr:uid="{00000000-0005-0000-0000-0000B01C0000}"/>
    <cellStyle name="Normal 16 6 2" xfId="6185" xr:uid="{00000000-0005-0000-0000-0000B11C0000}"/>
    <cellStyle name="Normal 16 7" xfId="6186" xr:uid="{00000000-0005-0000-0000-0000B21C0000}"/>
    <cellStyle name="Normal 16 7 2" xfId="6187" xr:uid="{00000000-0005-0000-0000-0000B31C0000}"/>
    <cellStyle name="Normal 16 8" xfId="6188" xr:uid="{00000000-0005-0000-0000-0000B41C0000}"/>
    <cellStyle name="Normal 16 8 2" xfId="6189" xr:uid="{00000000-0005-0000-0000-0000B51C0000}"/>
    <cellStyle name="Normal 16 9" xfId="6190" xr:uid="{00000000-0005-0000-0000-0000B61C0000}"/>
    <cellStyle name="Normal 16 9 2" xfId="6191" xr:uid="{00000000-0005-0000-0000-0000B71C0000}"/>
    <cellStyle name="Normal 17" xfId="457" xr:uid="{00000000-0005-0000-0000-0000B81C0000}"/>
    <cellStyle name="Normal 17 10" xfId="6192" xr:uid="{00000000-0005-0000-0000-0000B91C0000}"/>
    <cellStyle name="Normal 17 11" xfId="537" xr:uid="{00000000-0005-0000-0000-0000BA1C0000}"/>
    <cellStyle name="Normal 17 12" xfId="17547" xr:uid="{00000000-0005-0000-0000-0000BB1C0000}"/>
    <cellStyle name="Normal 17 2" xfId="6193" xr:uid="{00000000-0005-0000-0000-0000BC1C0000}"/>
    <cellStyle name="Normal 17 2 10" xfId="6194" xr:uid="{00000000-0005-0000-0000-0000BD1C0000}"/>
    <cellStyle name="Normal 17 2 10 2" xfId="6195" xr:uid="{00000000-0005-0000-0000-0000BE1C0000}"/>
    <cellStyle name="Normal 17 2 11" xfId="6196" xr:uid="{00000000-0005-0000-0000-0000BF1C0000}"/>
    <cellStyle name="Normal 17 2 12" xfId="6197" xr:uid="{00000000-0005-0000-0000-0000C01C0000}"/>
    <cellStyle name="Normal 17 2 2" xfId="6198" xr:uid="{00000000-0005-0000-0000-0000C11C0000}"/>
    <cellStyle name="Normal 17 2 2 2" xfId="6199" xr:uid="{00000000-0005-0000-0000-0000C21C0000}"/>
    <cellStyle name="Normal 17 2 2 2 2" xfId="6200" xr:uid="{00000000-0005-0000-0000-0000C31C0000}"/>
    <cellStyle name="Normal 17 2 2 2 2 2" xfId="6201" xr:uid="{00000000-0005-0000-0000-0000C41C0000}"/>
    <cellStyle name="Normal 17 2 2 2 3" xfId="6202" xr:uid="{00000000-0005-0000-0000-0000C51C0000}"/>
    <cellStyle name="Normal 17 2 2 2 3 2" xfId="6203" xr:uid="{00000000-0005-0000-0000-0000C61C0000}"/>
    <cellStyle name="Normal 17 2 2 2 4" xfId="6204" xr:uid="{00000000-0005-0000-0000-0000C71C0000}"/>
    <cellStyle name="Normal 17 2 2 2 5" xfId="6205" xr:uid="{00000000-0005-0000-0000-0000C81C0000}"/>
    <cellStyle name="Normal 17 2 2 2 6" xfId="6206" xr:uid="{00000000-0005-0000-0000-0000C91C0000}"/>
    <cellStyle name="Normal 17 2 2 3" xfId="6207" xr:uid="{00000000-0005-0000-0000-0000CA1C0000}"/>
    <cellStyle name="Normal 17 2 2 3 2" xfId="6208" xr:uid="{00000000-0005-0000-0000-0000CB1C0000}"/>
    <cellStyle name="Normal 17 2 2 3 2 2" xfId="6209" xr:uid="{00000000-0005-0000-0000-0000CC1C0000}"/>
    <cellStyle name="Normal 17 2 2 3 3" xfId="6210" xr:uid="{00000000-0005-0000-0000-0000CD1C0000}"/>
    <cellStyle name="Normal 17 2 2 3 3 2" xfId="6211" xr:uid="{00000000-0005-0000-0000-0000CE1C0000}"/>
    <cellStyle name="Normal 17 2 2 3 4" xfId="6212" xr:uid="{00000000-0005-0000-0000-0000CF1C0000}"/>
    <cellStyle name="Normal 17 2 2 4" xfId="6213" xr:uid="{00000000-0005-0000-0000-0000D01C0000}"/>
    <cellStyle name="Normal 17 2 2 4 2" xfId="6214" xr:uid="{00000000-0005-0000-0000-0000D11C0000}"/>
    <cellStyle name="Normal 17 2 2 4 2 2" xfId="6215" xr:uid="{00000000-0005-0000-0000-0000D21C0000}"/>
    <cellStyle name="Normal 17 2 2 4 3" xfId="6216" xr:uid="{00000000-0005-0000-0000-0000D31C0000}"/>
    <cellStyle name="Normal 17 2 2 4 3 2" xfId="6217" xr:uid="{00000000-0005-0000-0000-0000D41C0000}"/>
    <cellStyle name="Normal 17 2 2 4 4" xfId="6218" xr:uid="{00000000-0005-0000-0000-0000D51C0000}"/>
    <cellStyle name="Normal 17 2 2 5" xfId="6219" xr:uid="{00000000-0005-0000-0000-0000D61C0000}"/>
    <cellStyle name="Normal 17 2 2 5 2" xfId="6220" xr:uid="{00000000-0005-0000-0000-0000D71C0000}"/>
    <cellStyle name="Normal 17 2 2 6" xfId="6221" xr:uid="{00000000-0005-0000-0000-0000D81C0000}"/>
    <cellStyle name="Normal 17 2 2 6 2" xfId="6222" xr:uid="{00000000-0005-0000-0000-0000D91C0000}"/>
    <cellStyle name="Normal 17 2 2 7" xfId="6223" xr:uid="{00000000-0005-0000-0000-0000DA1C0000}"/>
    <cellStyle name="Normal 17 2 2 7 2" xfId="6224" xr:uid="{00000000-0005-0000-0000-0000DB1C0000}"/>
    <cellStyle name="Normal 17 2 2 8" xfId="6225" xr:uid="{00000000-0005-0000-0000-0000DC1C0000}"/>
    <cellStyle name="Normal 17 2 2 9" xfId="6226" xr:uid="{00000000-0005-0000-0000-0000DD1C0000}"/>
    <cellStyle name="Normal 17 2 2_NOI Ok" xfId="6227" xr:uid="{00000000-0005-0000-0000-0000DE1C0000}"/>
    <cellStyle name="Normal 17 2 3" xfId="6228" xr:uid="{00000000-0005-0000-0000-0000DF1C0000}"/>
    <cellStyle name="Normal 17 2 3 2" xfId="6229" xr:uid="{00000000-0005-0000-0000-0000E01C0000}"/>
    <cellStyle name="Normal 17 2 3 2 2" xfId="6230" xr:uid="{00000000-0005-0000-0000-0000E11C0000}"/>
    <cellStyle name="Normal 17 2 3 2 2 2" xfId="6231" xr:uid="{00000000-0005-0000-0000-0000E21C0000}"/>
    <cellStyle name="Normal 17 2 3 2 3" xfId="6232" xr:uid="{00000000-0005-0000-0000-0000E31C0000}"/>
    <cellStyle name="Normal 17 2 3 2 3 2" xfId="6233" xr:uid="{00000000-0005-0000-0000-0000E41C0000}"/>
    <cellStyle name="Normal 17 2 3 2 4" xfId="6234" xr:uid="{00000000-0005-0000-0000-0000E51C0000}"/>
    <cellStyle name="Normal 17 2 3 2 5" xfId="6235" xr:uid="{00000000-0005-0000-0000-0000E61C0000}"/>
    <cellStyle name="Normal 17 2 3 2 6" xfId="6236" xr:uid="{00000000-0005-0000-0000-0000E71C0000}"/>
    <cellStyle name="Normal 17 2 3 3" xfId="6237" xr:uid="{00000000-0005-0000-0000-0000E81C0000}"/>
    <cellStyle name="Normal 17 2 3 3 2" xfId="6238" xr:uid="{00000000-0005-0000-0000-0000E91C0000}"/>
    <cellStyle name="Normal 17 2 3 3 2 2" xfId="6239" xr:uid="{00000000-0005-0000-0000-0000EA1C0000}"/>
    <cellStyle name="Normal 17 2 3 3 3" xfId="6240" xr:uid="{00000000-0005-0000-0000-0000EB1C0000}"/>
    <cellStyle name="Normal 17 2 3 3 3 2" xfId="6241" xr:uid="{00000000-0005-0000-0000-0000EC1C0000}"/>
    <cellStyle name="Normal 17 2 3 3 4" xfId="6242" xr:uid="{00000000-0005-0000-0000-0000ED1C0000}"/>
    <cellStyle name="Normal 17 2 3 4" xfId="6243" xr:uid="{00000000-0005-0000-0000-0000EE1C0000}"/>
    <cellStyle name="Normal 17 2 3 4 2" xfId="6244" xr:uid="{00000000-0005-0000-0000-0000EF1C0000}"/>
    <cellStyle name="Normal 17 2 3 4 2 2" xfId="6245" xr:uid="{00000000-0005-0000-0000-0000F01C0000}"/>
    <cellStyle name="Normal 17 2 3 4 3" xfId="6246" xr:uid="{00000000-0005-0000-0000-0000F11C0000}"/>
    <cellStyle name="Normal 17 2 3 4 3 2" xfId="6247" xr:uid="{00000000-0005-0000-0000-0000F21C0000}"/>
    <cellStyle name="Normal 17 2 3 4 4" xfId="6248" xr:uid="{00000000-0005-0000-0000-0000F31C0000}"/>
    <cellStyle name="Normal 17 2 3 5" xfId="6249" xr:uid="{00000000-0005-0000-0000-0000F41C0000}"/>
    <cellStyle name="Normal 17 2 3 5 2" xfId="6250" xr:uid="{00000000-0005-0000-0000-0000F51C0000}"/>
    <cellStyle name="Normal 17 2 3 6" xfId="6251" xr:uid="{00000000-0005-0000-0000-0000F61C0000}"/>
    <cellStyle name="Normal 17 2 3 6 2" xfId="6252" xr:uid="{00000000-0005-0000-0000-0000F71C0000}"/>
    <cellStyle name="Normal 17 2 3 7" xfId="6253" xr:uid="{00000000-0005-0000-0000-0000F81C0000}"/>
    <cellStyle name="Normal 17 2 3 7 2" xfId="6254" xr:uid="{00000000-0005-0000-0000-0000F91C0000}"/>
    <cellStyle name="Normal 17 2 3 8" xfId="6255" xr:uid="{00000000-0005-0000-0000-0000FA1C0000}"/>
    <cellStyle name="Normal 17 2 3 9" xfId="6256" xr:uid="{00000000-0005-0000-0000-0000FB1C0000}"/>
    <cellStyle name="Normal 17 2 3_NOI Ok" xfId="6257" xr:uid="{00000000-0005-0000-0000-0000FC1C0000}"/>
    <cellStyle name="Normal 17 2 4" xfId="6258" xr:uid="{00000000-0005-0000-0000-0000FD1C0000}"/>
    <cellStyle name="Normal 17 2 4 2" xfId="6259" xr:uid="{00000000-0005-0000-0000-0000FE1C0000}"/>
    <cellStyle name="Normal 17 2 4 2 2" xfId="6260" xr:uid="{00000000-0005-0000-0000-0000FF1C0000}"/>
    <cellStyle name="Normal 17 2 4 2 2 2" xfId="6261" xr:uid="{00000000-0005-0000-0000-0000001D0000}"/>
    <cellStyle name="Normal 17 2 4 2 3" xfId="6262" xr:uid="{00000000-0005-0000-0000-0000011D0000}"/>
    <cellStyle name="Normal 17 2 4 2 3 2" xfId="6263" xr:uid="{00000000-0005-0000-0000-0000021D0000}"/>
    <cellStyle name="Normal 17 2 4 2 4" xfId="6264" xr:uid="{00000000-0005-0000-0000-0000031D0000}"/>
    <cellStyle name="Normal 17 2 4 2 5" xfId="6265" xr:uid="{00000000-0005-0000-0000-0000041D0000}"/>
    <cellStyle name="Normal 17 2 4 2 6" xfId="6266" xr:uid="{00000000-0005-0000-0000-0000051D0000}"/>
    <cellStyle name="Normal 17 2 4 3" xfId="6267" xr:uid="{00000000-0005-0000-0000-0000061D0000}"/>
    <cellStyle name="Normal 17 2 4 3 2" xfId="6268" xr:uid="{00000000-0005-0000-0000-0000071D0000}"/>
    <cellStyle name="Normal 17 2 4 3 2 2" xfId="6269" xr:uid="{00000000-0005-0000-0000-0000081D0000}"/>
    <cellStyle name="Normal 17 2 4 3 3" xfId="6270" xr:uid="{00000000-0005-0000-0000-0000091D0000}"/>
    <cellStyle name="Normal 17 2 4 3 3 2" xfId="6271" xr:uid="{00000000-0005-0000-0000-00000A1D0000}"/>
    <cellStyle name="Normal 17 2 4 3 4" xfId="6272" xr:uid="{00000000-0005-0000-0000-00000B1D0000}"/>
    <cellStyle name="Normal 17 2 4 4" xfId="6273" xr:uid="{00000000-0005-0000-0000-00000C1D0000}"/>
    <cellStyle name="Normal 17 2 4 4 2" xfId="6274" xr:uid="{00000000-0005-0000-0000-00000D1D0000}"/>
    <cellStyle name="Normal 17 2 4 4 2 2" xfId="6275" xr:uid="{00000000-0005-0000-0000-00000E1D0000}"/>
    <cellStyle name="Normal 17 2 4 4 3" xfId="6276" xr:uid="{00000000-0005-0000-0000-00000F1D0000}"/>
    <cellStyle name="Normal 17 2 4 4 3 2" xfId="6277" xr:uid="{00000000-0005-0000-0000-0000101D0000}"/>
    <cellStyle name="Normal 17 2 4 4 4" xfId="6278" xr:uid="{00000000-0005-0000-0000-0000111D0000}"/>
    <cellStyle name="Normal 17 2 4 5" xfId="6279" xr:uid="{00000000-0005-0000-0000-0000121D0000}"/>
    <cellStyle name="Normal 17 2 4 5 2" xfId="6280" xr:uid="{00000000-0005-0000-0000-0000131D0000}"/>
    <cellStyle name="Normal 17 2 4 6" xfId="6281" xr:uid="{00000000-0005-0000-0000-0000141D0000}"/>
    <cellStyle name="Normal 17 2 4 6 2" xfId="6282" xr:uid="{00000000-0005-0000-0000-0000151D0000}"/>
    <cellStyle name="Normal 17 2 4 7" xfId="6283" xr:uid="{00000000-0005-0000-0000-0000161D0000}"/>
    <cellStyle name="Normal 17 2 4 7 2" xfId="6284" xr:uid="{00000000-0005-0000-0000-0000171D0000}"/>
    <cellStyle name="Normal 17 2 4 8" xfId="6285" xr:uid="{00000000-0005-0000-0000-0000181D0000}"/>
    <cellStyle name="Normal 17 2 4 9" xfId="6286" xr:uid="{00000000-0005-0000-0000-0000191D0000}"/>
    <cellStyle name="Normal 17 2 4_NOI Ok" xfId="6287" xr:uid="{00000000-0005-0000-0000-00001A1D0000}"/>
    <cellStyle name="Normal 17 2 5" xfId="6288" xr:uid="{00000000-0005-0000-0000-00001B1D0000}"/>
    <cellStyle name="Normal 17 2 5 2" xfId="6289" xr:uid="{00000000-0005-0000-0000-00001C1D0000}"/>
    <cellStyle name="Normal 17 2 5 2 2" xfId="6290" xr:uid="{00000000-0005-0000-0000-00001D1D0000}"/>
    <cellStyle name="Normal 17 2 5 3" xfId="6291" xr:uid="{00000000-0005-0000-0000-00001E1D0000}"/>
    <cellStyle name="Normal 17 2 5 3 2" xfId="6292" xr:uid="{00000000-0005-0000-0000-00001F1D0000}"/>
    <cellStyle name="Normal 17 2 5 4" xfId="6293" xr:uid="{00000000-0005-0000-0000-0000201D0000}"/>
    <cellStyle name="Normal 17 2 5 5" xfId="6294" xr:uid="{00000000-0005-0000-0000-0000211D0000}"/>
    <cellStyle name="Normal 17 2 5 6" xfId="6295" xr:uid="{00000000-0005-0000-0000-0000221D0000}"/>
    <cellStyle name="Normal 17 2 6" xfId="6296" xr:uid="{00000000-0005-0000-0000-0000231D0000}"/>
    <cellStyle name="Normal 17 2 6 2" xfId="6297" xr:uid="{00000000-0005-0000-0000-0000241D0000}"/>
    <cellStyle name="Normal 17 2 6 2 2" xfId="6298" xr:uid="{00000000-0005-0000-0000-0000251D0000}"/>
    <cellStyle name="Normal 17 2 6 3" xfId="6299" xr:uid="{00000000-0005-0000-0000-0000261D0000}"/>
    <cellStyle name="Normal 17 2 6 3 2" xfId="6300" xr:uid="{00000000-0005-0000-0000-0000271D0000}"/>
    <cellStyle name="Normal 17 2 6 4" xfId="6301" xr:uid="{00000000-0005-0000-0000-0000281D0000}"/>
    <cellStyle name="Normal 17 2 7" xfId="6302" xr:uid="{00000000-0005-0000-0000-0000291D0000}"/>
    <cellStyle name="Normal 17 2 7 2" xfId="6303" xr:uid="{00000000-0005-0000-0000-00002A1D0000}"/>
    <cellStyle name="Normal 17 2 7 2 2" xfId="6304" xr:uid="{00000000-0005-0000-0000-00002B1D0000}"/>
    <cellStyle name="Normal 17 2 7 3" xfId="6305" xr:uid="{00000000-0005-0000-0000-00002C1D0000}"/>
    <cellStyle name="Normal 17 2 7 3 2" xfId="6306" xr:uid="{00000000-0005-0000-0000-00002D1D0000}"/>
    <cellStyle name="Normal 17 2 7 4" xfId="6307" xr:uid="{00000000-0005-0000-0000-00002E1D0000}"/>
    <cellStyle name="Normal 17 2 8" xfId="6308" xr:uid="{00000000-0005-0000-0000-00002F1D0000}"/>
    <cellStyle name="Normal 17 2 8 2" xfId="6309" xr:uid="{00000000-0005-0000-0000-0000301D0000}"/>
    <cellStyle name="Normal 17 2 9" xfId="6310" xr:uid="{00000000-0005-0000-0000-0000311D0000}"/>
    <cellStyle name="Normal 17 2 9 2" xfId="6311" xr:uid="{00000000-0005-0000-0000-0000321D0000}"/>
    <cellStyle name="Normal 17 2_NOI Ok" xfId="6312" xr:uid="{00000000-0005-0000-0000-0000331D0000}"/>
    <cellStyle name="Normal 17 3" xfId="6313" xr:uid="{00000000-0005-0000-0000-0000341D0000}"/>
    <cellStyle name="Normal 17 3 10" xfId="6314" xr:uid="{00000000-0005-0000-0000-0000351D0000}"/>
    <cellStyle name="Normal 17 3 10 2" xfId="6315" xr:uid="{00000000-0005-0000-0000-0000361D0000}"/>
    <cellStyle name="Normal 17 3 11" xfId="6316" xr:uid="{00000000-0005-0000-0000-0000371D0000}"/>
    <cellStyle name="Normal 17 3 12" xfId="6317" xr:uid="{00000000-0005-0000-0000-0000381D0000}"/>
    <cellStyle name="Normal 17 3 2" xfId="6318" xr:uid="{00000000-0005-0000-0000-0000391D0000}"/>
    <cellStyle name="Normal 17 3 2 2" xfId="6319" xr:uid="{00000000-0005-0000-0000-00003A1D0000}"/>
    <cellStyle name="Normal 17 3 2 2 2" xfId="6320" xr:uid="{00000000-0005-0000-0000-00003B1D0000}"/>
    <cellStyle name="Normal 17 3 2 2 2 2" xfId="6321" xr:uid="{00000000-0005-0000-0000-00003C1D0000}"/>
    <cellStyle name="Normal 17 3 2 2 3" xfId="6322" xr:uid="{00000000-0005-0000-0000-00003D1D0000}"/>
    <cellStyle name="Normal 17 3 2 2 3 2" xfId="6323" xr:uid="{00000000-0005-0000-0000-00003E1D0000}"/>
    <cellStyle name="Normal 17 3 2 2 4" xfId="6324" xr:uid="{00000000-0005-0000-0000-00003F1D0000}"/>
    <cellStyle name="Normal 17 3 2 2 5" xfId="6325" xr:uid="{00000000-0005-0000-0000-0000401D0000}"/>
    <cellStyle name="Normal 17 3 2 2 6" xfId="6326" xr:uid="{00000000-0005-0000-0000-0000411D0000}"/>
    <cellStyle name="Normal 17 3 2 3" xfId="6327" xr:uid="{00000000-0005-0000-0000-0000421D0000}"/>
    <cellStyle name="Normal 17 3 2 3 2" xfId="6328" xr:uid="{00000000-0005-0000-0000-0000431D0000}"/>
    <cellStyle name="Normal 17 3 2 3 2 2" xfId="6329" xr:uid="{00000000-0005-0000-0000-0000441D0000}"/>
    <cellStyle name="Normal 17 3 2 3 3" xfId="6330" xr:uid="{00000000-0005-0000-0000-0000451D0000}"/>
    <cellStyle name="Normal 17 3 2 3 3 2" xfId="6331" xr:uid="{00000000-0005-0000-0000-0000461D0000}"/>
    <cellStyle name="Normal 17 3 2 3 4" xfId="6332" xr:uid="{00000000-0005-0000-0000-0000471D0000}"/>
    <cellStyle name="Normal 17 3 2 4" xfId="6333" xr:uid="{00000000-0005-0000-0000-0000481D0000}"/>
    <cellStyle name="Normal 17 3 2 4 2" xfId="6334" xr:uid="{00000000-0005-0000-0000-0000491D0000}"/>
    <cellStyle name="Normal 17 3 2 4 2 2" xfId="6335" xr:uid="{00000000-0005-0000-0000-00004A1D0000}"/>
    <cellStyle name="Normal 17 3 2 4 3" xfId="6336" xr:uid="{00000000-0005-0000-0000-00004B1D0000}"/>
    <cellStyle name="Normal 17 3 2 4 3 2" xfId="6337" xr:uid="{00000000-0005-0000-0000-00004C1D0000}"/>
    <cellStyle name="Normal 17 3 2 4 4" xfId="6338" xr:uid="{00000000-0005-0000-0000-00004D1D0000}"/>
    <cellStyle name="Normal 17 3 2 5" xfId="6339" xr:uid="{00000000-0005-0000-0000-00004E1D0000}"/>
    <cellStyle name="Normal 17 3 2 5 2" xfId="6340" xr:uid="{00000000-0005-0000-0000-00004F1D0000}"/>
    <cellStyle name="Normal 17 3 2 6" xfId="6341" xr:uid="{00000000-0005-0000-0000-0000501D0000}"/>
    <cellStyle name="Normal 17 3 2 6 2" xfId="6342" xr:uid="{00000000-0005-0000-0000-0000511D0000}"/>
    <cellStyle name="Normal 17 3 2 7" xfId="6343" xr:uid="{00000000-0005-0000-0000-0000521D0000}"/>
    <cellStyle name="Normal 17 3 2 7 2" xfId="6344" xr:uid="{00000000-0005-0000-0000-0000531D0000}"/>
    <cellStyle name="Normal 17 3 2 8" xfId="6345" xr:uid="{00000000-0005-0000-0000-0000541D0000}"/>
    <cellStyle name="Normal 17 3 2 9" xfId="6346" xr:uid="{00000000-0005-0000-0000-0000551D0000}"/>
    <cellStyle name="Normal 17 3 2_NOI Ok" xfId="6347" xr:uid="{00000000-0005-0000-0000-0000561D0000}"/>
    <cellStyle name="Normal 17 3 3" xfId="6348" xr:uid="{00000000-0005-0000-0000-0000571D0000}"/>
    <cellStyle name="Normal 17 3 3 2" xfId="6349" xr:uid="{00000000-0005-0000-0000-0000581D0000}"/>
    <cellStyle name="Normal 17 3 3 2 2" xfId="6350" xr:uid="{00000000-0005-0000-0000-0000591D0000}"/>
    <cellStyle name="Normal 17 3 3 2 2 2" xfId="6351" xr:uid="{00000000-0005-0000-0000-00005A1D0000}"/>
    <cellStyle name="Normal 17 3 3 2 3" xfId="6352" xr:uid="{00000000-0005-0000-0000-00005B1D0000}"/>
    <cellStyle name="Normal 17 3 3 2 3 2" xfId="6353" xr:uid="{00000000-0005-0000-0000-00005C1D0000}"/>
    <cellStyle name="Normal 17 3 3 2 4" xfId="6354" xr:uid="{00000000-0005-0000-0000-00005D1D0000}"/>
    <cellStyle name="Normal 17 3 3 2 5" xfId="6355" xr:uid="{00000000-0005-0000-0000-00005E1D0000}"/>
    <cellStyle name="Normal 17 3 3 2 6" xfId="6356" xr:uid="{00000000-0005-0000-0000-00005F1D0000}"/>
    <cellStyle name="Normal 17 3 3 3" xfId="6357" xr:uid="{00000000-0005-0000-0000-0000601D0000}"/>
    <cellStyle name="Normal 17 3 3 3 2" xfId="6358" xr:uid="{00000000-0005-0000-0000-0000611D0000}"/>
    <cellStyle name="Normal 17 3 3 3 2 2" xfId="6359" xr:uid="{00000000-0005-0000-0000-0000621D0000}"/>
    <cellStyle name="Normal 17 3 3 3 3" xfId="6360" xr:uid="{00000000-0005-0000-0000-0000631D0000}"/>
    <cellStyle name="Normal 17 3 3 3 3 2" xfId="6361" xr:uid="{00000000-0005-0000-0000-0000641D0000}"/>
    <cellStyle name="Normal 17 3 3 3 4" xfId="6362" xr:uid="{00000000-0005-0000-0000-0000651D0000}"/>
    <cellStyle name="Normal 17 3 3 4" xfId="6363" xr:uid="{00000000-0005-0000-0000-0000661D0000}"/>
    <cellStyle name="Normal 17 3 3 4 2" xfId="6364" xr:uid="{00000000-0005-0000-0000-0000671D0000}"/>
    <cellStyle name="Normal 17 3 3 4 2 2" xfId="6365" xr:uid="{00000000-0005-0000-0000-0000681D0000}"/>
    <cellStyle name="Normal 17 3 3 4 3" xfId="6366" xr:uid="{00000000-0005-0000-0000-0000691D0000}"/>
    <cellStyle name="Normal 17 3 3 4 3 2" xfId="6367" xr:uid="{00000000-0005-0000-0000-00006A1D0000}"/>
    <cellStyle name="Normal 17 3 3 4 4" xfId="6368" xr:uid="{00000000-0005-0000-0000-00006B1D0000}"/>
    <cellStyle name="Normal 17 3 3 5" xfId="6369" xr:uid="{00000000-0005-0000-0000-00006C1D0000}"/>
    <cellStyle name="Normal 17 3 3 5 2" xfId="6370" xr:uid="{00000000-0005-0000-0000-00006D1D0000}"/>
    <cellStyle name="Normal 17 3 3 6" xfId="6371" xr:uid="{00000000-0005-0000-0000-00006E1D0000}"/>
    <cellStyle name="Normal 17 3 3 6 2" xfId="6372" xr:uid="{00000000-0005-0000-0000-00006F1D0000}"/>
    <cellStyle name="Normal 17 3 3 7" xfId="6373" xr:uid="{00000000-0005-0000-0000-0000701D0000}"/>
    <cellStyle name="Normal 17 3 3 7 2" xfId="6374" xr:uid="{00000000-0005-0000-0000-0000711D0000}"/>
    <cellStyle name="Normal 17 3 3 8" xfId="6375" xr:uid="{00000000-0005-0000-0000-0000721D0000}"/>
    <cellStyle name="Normal 17 3 3 9" xfId="6376" xr:uid="{00000000-0005-0000-0000-0000731D0000}"/>
    <cellStyle name="Normal 17 3 3_NOI Ok" xfId="6377" xr:uid="{00000000-0005-0000-0000-0000741D0000}"/>
    <cellStyle name="Normal 17 3 4" xfId="6378" xr:uid="{00000000-0005-0000-0000-0000751D0000}"/>
    <cellStyle name="Normal 17 3 4 2" xfId="6379" xr:uid="{00000000-0005-0000-0000-0000761D0000}"/>
    <cellStyle name="Normal 17 3 4 2 2" xfId="6380" xr:uid="{00000000-0005-0000-0000-0000771D0000}"/>
    <cellStyle name="Normal 17 3 4 2 2 2" xfId="6381" xr:uid="{00000000-0005-0000-0000-0000781D0000}"/>
    <cellStyle name="Normal 17 3 4 2 3" xfId="6382" xr:uid="{00000000-0005-0000-0000-0000791D0000}"/>
    <cellStyle name="Normal 17 3 4 2 3 2" xfId="6383" xr:uid="{00000000-0005-0000-0000-00007A1D0000}"/>
    <cellStyle name="Normal 17 3 4 2 4" xfId="6384" xr:uid="{00000000-0005-0000-0000-00007B1D0000}"/>
    <cellStyle name="Normal 17 3 4 2 5" xfId="6385" xr:uid="{00000000-0005-0000-0000-00007C1D0000}"/>
    <cellStyle name="Normal 17 3 4 2 6" xfId="6386" xr:uid="{00000000-0005-0000-0000-00007D1D0000}"/>
    <cellStyle name="Normal 17 3 4 3" xfId="6387" xr:uid="{00000000-0005-0000-0000-00007E1D0000}"/>
    <cellStyle name="Normal 17 3 4 3 2" xfId="6388" xr:uid="{00000000-0005-0000-0000-00007F1D0000}"/>
    <cellStyle name="Normal 17 3 4 3 2 2" xfId="6389" xr:uid="{00000000-0005-0000-0000-0000801D0000}"/>
    <cellStyle name="Normal 17 3 4 3 3" xfId="6390" xr:uid="{00000000-0005-0000-0000-0000811D0000}"/>
    <cellStyle name="Normal 17 3 4 3 3 2" xfId="6391" xr:uid="{00000000-0005-0000-0000-0000821D0000}"/>
    <cellStyle name="Normal 17 3 4 3 4" xfId="6392" xr:uid="{00000000-0005-0000-0000-0000831D0000}"/>
    <cellStyle name="Normal 17 3 4 4" xfId="6393" xr:uid="{00000000-0005-0000-0000-0000841D0000}"/>
    <cellStyle name="Normal 17 3 4 4 2" xfId="6394" xr:uid="{00000000-0005-0000-0000-0000851D0000}"/>
    <cellStyle name="Normal 17 3 4 4 2 2" xfId="6395" xr:uid="{00000000-0005-0000-0000-0000861D0000}"/>
    <cellStyle name="Normal 17 3 4 4 3" xfId="6396" xr:uid="{00000000-0005-0000-0000-0000871D0000}"/>
    <cellStyle name="Normal 17 3 4 4 3 2" xfId="6397" xr:uid="{00000000-0005-0000-0000-0000881D0000}"/>
    <cellStyle name="Normal 17 3 4 4 4" xfId="6398" xr:uid="{00000000-0005-0000-0000-0000891D0000}"/>
    <cellStyle name="Normal 17 3 4 5" xfId="6399" xr:uid="{00000000-0005-0000-0000-00008A1D0000}"/>
    <cellStyle name="Normal 17 3 4 5 2" xfId="6400" xr:uid="{00000000-0005-0000-0000-00008B1D0000}"/>
    <cellStyle name="Normal 17 3 4 6" xfId="6401" xr:uid="{00000000-0005-0000-0000-00008C1D0000}"/>
    <cellStyle name="Normal 17 3 4 6 2" xfId="6402" xr:uid="{00000000-0005-0000-0000-00008D1D0000}"/>
    <cellStyle name="Normal 17 3 4 7" xfId="6403" xr:uid="{00000000-0005-0000-0000-00008E1D0000}"/>
    <cellStyle name="Normal 17 3 4 7 2" xfId="6404" xr:uid="{00000000-0005-0000-0000-00008F1D0000}"/>
    <cellStyle name="Normal 17 3 4 8" xfId="6405" xr:uid="{00000000-0005-0000-0000-0000901D0000}"/>
    <cellStyle name="Normal 17 3 4 9" xfId="6406" xr:uid="{00000000-0005-0000-0000-0000911D0000}"/>
    <cellStyle name="Normal 17 3 4_NOI Ok" xfId="6407" xr:uid="{00000000-0005-0000-0000-0000921D0000}"/>
    <cellStyle name="Normal 17 3 5" xfId="6408" xr:uid="{00000000-0005-0000-0000-0000931D0000}"/>
    <cellStyle name="Normal 17 3 5 2" xfId="6409" xr:uid="{00000000-0005-0000-0000-0000941D0000}"/>
    <cellStyle name="Normal 17 3 5 2 2" xfId="6410" xr:uid="{00000000-0005-0000-0000-0000951D0000}"/>
    <cellStyle name="Normal 17 3 5 3" xfId="6411" xr:uid="{00000000-0005-0000-0000-0000961D0000}"/>
    <cellStyle name="Normal 17 3 5 3 2" xfId="6412" xr:uid="{00000000-0005-0000-0000-0000971D0000}"/>
    <cellStyle name="Normal 17 3 5 4" xfId="6413" xr:uid="{00000000-0005-0000-0000-0000981D0000}"/>
    <cellStyle name="Normal 17 3 5 5" xfId="6414" xr:uid="{00000000-0005-0000-0000-0000991D0000}"/>
    <cellStyle name="Normal 17 3 5 6" xfId="6415" xr:uid="{00000000-0005-0000-0000-00009A1D0000}"/>
    <cellStyle name="Normal 17 3 6" xfId="6416" xr:uid="{00000000-0005-0000-0000-00009B1D0000}"/>
    <cellStyle name="Normal 17 3 6 2" xfId="6417" xr:uid="{00000000-0005-0000-0000-00009C1D0000}"/>
    <cellStyle name="Normal 17 3 6 2 2" xfId="6418" xr:uid="{00000000-0005-0000-0000-00009D1D0000}"/>
    <cellStyle name="Normal 17 3 6 3" xfId="6419" xr:uid="{00000000-0005-0000-0000-00009E1D0000}"/>
    <cellStyle name="Normal 17 3 6 3 2" xfId="6420" xr:uid="{00000000-0005-0000-0000-00009F1D0000}"/>
    <cellStyle name="Normal 17 3 6 4" xfId="6421" xr:uid="{00000000-0005-0000-0000-0000A01D0000}"/>
    <cellStyle name="Normal 17 3 7" xfId="6422" xr:uid="{00000000-0005-0000-0000-0000A11D0000}"/>
    <cellStyle name="Normal 17 3 7 2" xfId="6423" xr:uid="{00000000-0005-0000-0000-0000A21D0000}"/>
    <cellStyle name="Normal 17 3 7 2 2" xfId="6424" xr:uid="{00000000-0005-0000-0000-0000A31D0000}"/>
    <cellStyle name="Normal 17 3 7 3" xfId="6425" xr:uid="{00000000-0005-0000-0000-0000A41D0000}"/>
    <cellStyle name="Normal 17 3 7 3 2" xfId="6426" xr:uid="{00000000-0005-0000-0000-0000A51D0000}"/>
    <cellStyle name="Normal 17 3 7 4" xfId="6427" xr:uid="{00000000-0005-0000-0000-0000A61D0000}"/>
    <cellStyle name="Normal 17 3 8" xfId="6428" xr:uid="{00000000-0005-0000-0000-0000A71D0000}"/>
    <cellStyle name="Normal 17 3 8 2" xfId="6429" xr:uid="{00000000-0005-0000-0000-0000A81D0000}"/>
    <cellStyle name="Normal 17 3 9" xfId="6430" xr:uid="{00000000-0005-0000-0000-0000A91D0000}"/>
    <cellStyle name="Normal 17 3 9 2" xfId="6431" xr:uid="{00000000-0005-0000-0000-0000AA1D0000}"/>
    <cellStyle name="Normal 17 3_NOI Ok" xfId="6432" xr:uid="{00000000-0005-0000-0000-0000AB1D0000}"/>
    <cellStyle name="Normal 17 4" xfId="6433" xr:uid="{00000000-0005-0000-0000-0000AC1D0000}"/>
    <cellStyle name="Normal 17 4 10" xfId="6434" xr:uid="{00000000-0005-0000-0000-0000AD1D0000}"/>
    <cellStyle name="Normal 17 4 10 2" xfId="6435" xr:uid="{00000000-0005-0000-0000-0000AE1D0000}"/>
    <cellStyle name="Normal 17 4 11" xfId="6436" xr:uid="{00000000-0005-0000-0000-0000AF1D0000}"/>
    <cellStyle name="Normal 17 4 12" xfId="6437" xr:uid="{00000000-0005-0000-0000-0000B01D0000}"/>
    <cellStyle name="Normal 17 4 2" xfId="6438" xr:uid="{00000000-0005-0000-0000-0000B11D0000}"/>
    <cellStyle name="Normal 17 4 2 2" xfId="6439" xr:uid="{00000000-0005-0000-0000-0000B21D0000}"/>
    <cellStyle name="Normal 17 4 2 2 2" xfId="6440" xr:uid="{00000000-0005-0000-0000-0000B31D0000}"/>
    <cellStyle name="Normal 17 4 2 2 2 2" xfId="6441" xr:uid="{00000000-0005-0000-0000-0000B41D0000}"/>
    <cellStyle name="Normal 17 4 2 2 3" xfId="6442" xr:uid="{00000000-0005-0000-0000-0000B51D0000}"/>
    <cellStyle name="Normal 17 4 2 2 3 2" xfId="6443" xr:uid="{00000000-0005-0000-0000-0000B61D0000}"/>
    <cellStyle name="Normal 17 4 2 2 4" xfId="6444" xr:uid="{00000000-0005-0000-0000-0000B71D0000}"/>
    <cellStyle name="Normal 17 4 2 2 5" xfId="6445" xr:uid="{00000000-0005-0000-0000-0000B81D0000}"/>
    <cellStyle name="Normal 17 4 2 2 6" xfId="6446" xr:uid="{00000000-0005-0000-0000-0000B91D0000}"/>
    <cellStyle name="Normal 17 4 2 3" xfId="6447" xr:uid="{00000000-0005-0000-0000-0000BA1D0000}"/>
    <cellStyle name="Normal 17 4 2 3 2" xfId="6448" xr:uid="{00000000-0005-0000-0000-0000BB1D0000}"/>
    <cellStyle name="Normal 17 4 2 3 2 2" xfId="6449" xr:uid="{00000000-0005-0000-0000-0000BC1D0000}"/>
    <cellStyle name="Normal 17 4 2 3 3" xfId="6450" xr:uid="{00000000-0005-0000-0000-0000BD1D0000}"/>
    <cellStyle name="Normal 17 4 2 3 3 2" xfId="6451" xr:uid="{00000000-0005-0000-0000-0000BE1D0000}"/>
    <cellStyle name="Normal 17 4 2 3 4" xfId="6452" xr:uid="{00000000-0005-0000-0000-0000BF1D0000}"/>
    <cellStyle name="Normal 17 4 2 4" xfId="6453" xr:uid="{00000000-0005-0000-0000-0000C01D0000}"/>
    <cellStyle name="Normal 17 4 2 4 2" xfId="6454" xr:uid="{00000000-0005-0000-0000-0000C11D0000}"/>
    <cellStyle name="Normal 17 4 2 4 2 2" xfId="6455" xr:uid="{00000000-0005-0000-0000-0000C21D0000}"/>
    <cellStyle name="Normal 17 4 2 4 3" xfId="6456" xr:uid="{00000000-0005-0000-0000-0000C31D0000}"/>
    <cellStyle name="Normal 17 4 2 4 3 2" xfId="6457" xr:uid="{00000000-0005-0000-0000-0000C41D0000}"/>
    <cellStyle name="Normal 17 4 2 4 4" xfId="6458" xr:uid="{00000000-0005-0000-0000-0000C51D0000}"/>
    <cellStyle name="Normal 17 4 2 5" xfId="6459" xr:uid="{00000000-0005-0000-0000-0000C61D0000}"/>
    <cellStyle name="Normal 17 4 2 5 2" xfId="6460" xr:uid="{00000000-0005-0000-0000-0000C71D0000}"/>
    <cellStyle name="Normal 17 4 2 6" xfId="6461" xr:uid="{00000000-0005-0000-0000-0000C81D0000}"/>
    <cellStyle name="Normal 17 4 2 6 2" xfId="6462" xr:uid="{00000000-0005-0000-0000-0000C91D0000}"/>
    <cellStyle name="Normal 17 4 2 7" xfId="6463" xr:uid="{00000000-0005-0000-0000-0000CA1D0000}"/>
    <cellStyle name="Normal 17 4 2 7 2" xfId="6464" xr:uid="{00000000-0005-0000-0000-0000CB1D0000}"/>
    <cellStyle name="Normal 17 4 2 8" xfId="6465" xr:uid="{00000000-0005-0000-0000-0000CC1D0000}"/>
    <cellStyle name="Normal 17 4 2 9" xfId="6466" xr:uid="{00000000-0005-0000-0000-0000CD1D0000}"/>
    <cellStyle name="Normal 17 4 2_NOI Ok" xfId="6467" xr:uid="{00000000-0005-0000-0000-0000CE1D0000}"/>
    <cellStyle name="Normal 17 4 3" xfId="6468" xr:uid="{00000000-0005-0000-0000-0000CF1D0000}"/>
    <cellStyle name="Normal 17 4 3 2" xfId="6469" xr:uid="{00000000-0005-0000-0000-0000D01D0000}"/>
    <cellStyle name="Normal 17 4 3 2 2" xfId="6470" xr:uid="{00000000-0005-0000-0000-0000D11D0000}"/>
    <cellStyle name="Normal 17 4 3 2 2 2" xfId="6471" xr:uid="{00000000-0005-0000-0000-0000D21D0000}"/>
    <cellStyle name="Normal 17 4 3 2 3" xfId="6472" xr:uid="{00000000-0005-0000-0000-0000D31D0000}"/>
    <cellStyle name="Normal 17 4 3 2 3 2" xfId="6473" xr:uid="{00000000-0005-0000-0000-0000D41D0000}"/>
    <cellStyle name="Normal 17 4 3 2 4" xfId="6474" xr:uid="{00000000-0005-0000-0000-0000D51D0000}"/>
    <cellStyle name="Normal 17 4 3 2 5" xfId="6475" xr:uid="{00000000-0005-0000-0000-0000D61D0000}"/>
    <cellStyle name="Normal 17 4 3 2 6" xfId="6476" xr:uid="{00000000-0005-0000-0000-0000D71D0000}"/>
    <cellStyle name="Normal 17 4 3 3" xfId="6477" xr:uid="{00000000-0005-0000-0000-0000D81D0000}"/>
    <cellStyle name="Normal 17 4 3 3 2" xfId="6478" xr:uid="{00000000-0005-0000-0000-0000D91D0000}"/>
    <cellStyle name="Normal 17 4 3 3 2 2" xfId="6479" xr:uid="{00000000-0005-0000-0000-0000DA1D0000}"/>
    <cellStyle name="Normal 17 4 3 3 3" xfId="6480" xr:uid="{00000000-0005-0000-0000-0000DB1D0000}"/>
    <cellStyle name="Normal 17 4 3 3 3 2" xfId="6481" xr:uid="{00000000-0005-0000-0000-0000DC1D0000}"/>
    <cellStyle name="Normal 17 4 3 3 4" xfId="6482" xr:uid="{00000000-0005-0000-0000-0000DD1D0000}"/>
    <cellStyle name="Normal 17 4 3 4" xfId="6483" xr:uid="{00000000-0005-0000-0000-0000DE1D0000}"/>
    <cellStyle name="Normal 17 4 3 4 2" xfId="6484" xr:uid="{00000000-0005-0000-0000-0000DF1D0000}"/>
    <cellStyle name="Normal 17 4 3 4 2 2" xfId="6485" xr:uid="{00000000-0005-0000-0000-0000E01D0000}"/>
    <cellStyle name="Normal 17 4 3 4 3" xfId="6486" xr:uid="{00000000-0005-0000-0000-0000E11D0000}"/>
    <cellStyle name="Normal 17 4 3 4 3 2" xfId="6487" xr:uid="{00000000-0005-0000-0000-0000E21D0000}"/>
    <cellStyle name="Normal 17 4 3 4 4" xfId="6488" xr:uid="{00000000-0005-0000-0000-0000E31D0000}"/>
    <cellStyle name="Normal 17 4 3 5" xfId="6489" xr:uid="{00000000-0005-0000-0000-0000E41D0000}"/>
    <cellStyle name="Normal 17 4 3 5 2" xfId="6490" xr:uid="{00000000-0005-0000-0000-0000E51D0000}"/>
    <cellStyle name="Normal 17 4 3 6" xfId="6491" xr:uid="{00000000-0005-0000-0000-0000E61D0000}"/>
    <cellStyle name="Normal 17 4 3 6 2" xfId="6492" xr:uid="{00000000-0005-0000-0000-0000E71D0000}"/>
    <cellStyle name="Normal 17 4 3 7" xfId="6493" xr:uid="{00000000-0005-0000-0000-0000E81D0000}"/>
    <cellStyle name="Normal 17 4 3 7 2" xfId="6494" xr:uid="{00000000-0005-0000-0000-0000E91D0000}"/>
    <cellStyle name="Normal 17 4 3 8" xfId="6495" xr:uid="{00000000-0005-0000-0000-0000EA1D0000}"/>
    <cellStyle name="Normal 17 4 3 9" xfId="6496" xr:uid="{00000000-0005-0000-0000-0000EB1D0000}"/>
    <cellStyle name="Normal 17 4 3_NOI Ok" xfId="6497" xr:uid="{00000000-0005-0000-0000-0000EC1D0000}"/>
    <cellStyle name="Normal 17 4 4" xfId="6498" xr:uid="{00000000-0005-0000-0000-0000ED1D0000}"/>
    <cellStyle name="Normal 17 4 4 2" xfId="6499" xr:uid="{00000000-0005-0000-0000-0000EE1D0000}"/>
    <cellStyle name="Normal 17 4 4 2 2" xfId="6500" xr:uid="{00000000-0005-0000-0000-0000EF1D0000}"/>
    <cellStyle name="Normal 17 4 4 2 2 2" xfId="6501" xr:uid="{00000000-0005-0000-0000-0000F01D0000}"/>
    <cellStyle name="Normal 17 4 4 2 3" xfId="6502" xr:uid="{00000000-0005-0000-0000-0000F11D0000}"/>
    <cellStyle name="Normal 17 4 4 2 3 2" xfId="6503" xr:uid="{00000000-0005-0000-0000-0000F21D0000}"/>
    <cellStyle name="Normal 17 4 4 2 4" xfId="6504" xr:uid="{00000000-0005-0000-0000-0000F31D0000}"/>
    <cellStyle name="Normal 17 4 4 2 5" xfId="6505" xr:uid="{00000000-0005-0000-0000-0000F41D0000}"/>
    <cellStyle name="Normal 17 4 4 2 6" xfId="6506" xr:uid="{00000000-0005-0000-0000-0000F51D0000}"/>
    <cellStyle name="Normal 17 4 4 3" xfId="6507" xr:uid="{00000000-0005-0000-0000-0000F61D0000}"/>
    <cellStyle name="Normal 17 4 4 3 2" xfId="6508" xr:uid="{00000000-0005-0000-0000-0000F71D0000}"/>
    <cellStyle name="Normal 17 4 4 3 2 2" xfId="6509" xr:uid="{00000000-0005-0000-0000-0000F81D0000}"/>
    <cellStyle name="Normal 17 4 4 3 3" xfId="6510" xr:uid="{00000000-0005-0000-0000-0000F91D0000}"/>
    <cellStyle name="Normal 17 4 4 3 3 2" xfId="6511" xr:uid="{00000000-0005-0000-0000-0000FA1D0000}"/>
    <cellStyle name="Normal 17 4 4 3 4" xfId="6512" xr:uid="{00000000-0005-0000-0000-0000FB1D0000}"/>
    <cellStyle name="Normal 17 4 4 4" xfId="6513" xr:uid="{00000000-0005-0000-0000-0000FC1D0000}"/>
    <cellStyle name="Normal 17 4 4 4 2" xfId="6514" xr:uid="{00000000-0005-0000-0000-0000FD1D0000}"/>
    <cellStyle name="Normal 17 4 4 4 2 2" xfId="6515" xr:uid="{00000000-0005-0000-0000-0000FE1D0000}"/>
    <cellStyle name="Normal 17 4 4 4 3" xfId="6516" xr:uid="{00000000-0005-0000-0000-0000FF1D0000}"/>
    <cellStyle name="Normal 17 4 4 4 3 2" xfId="6517" xr:uid="{00000000-0005-0000-0000-0000001E0000}"/>
    <cellStyle name="Normal 17 4 4 4 4" xfId="6518" xr:uid="{00000000-0005-0000-0000-0000011E0000}"/>
    <cellStyle name="Normal 17 4 4 5" xfId="6519" xr:uid="{00000000-0005-0000-0000-0000021E0000}"/>
    <cellStyle name="Normal 17 4 4 5 2" xfId="6520" xr:uid="{00000000-0005-0000-0000-0000031E0000}"/>
    <cellStyle name="Normal 17 4 4 6" xfId="6521" xr:uid="{00000000-0005-0000-0000-0000041E0000}"/>
    <cellStyle name="Normal 17 4 4 6 2" xfId="6522" xr:uid="{00000000-0005-0000-0000-0000051E0000}"/>
    <cellStyle name="Normal 17 4 4 7" xfId="6523" xr:uid="{00000000-0005-0000-0000-0000061E0000}"/>
    <cellStyle name="Normal 17 4 4 7 2" xfId="6524" xr:uid="{00000000-0005-0000-0000-0000071E0000}"/>
    <cellStyle name="Normal 17 4 4 8" xfId="6525" xr:uid="{00000000-0005-0000-0000-0000081E0000}"/>
    <cellStyle name="Normal 17 4 4 9" xfId="6526" xr:uid="{00000000-0005-0000-0000-0000091E0000}"/>
    <cellStyle name="Normal 17 4 4_NOI Ok" xfId="6527" xr:uid="{00000000-0005-0000-0000-00000A1E0000}"/>
    <cellStyle name="Normal 17 4 5" xfId="6528" xr:uid="{00000000-0005-0000-0000-00000B1E0000}"/>
    <cellStyle name="Normal 17 4 5 2" xfId="6529" xr:uid="{00000000-0005-0000-0000-00000C1E0000}"/>
    <cellStyle name="Normal 17 4 5 2 2" xfId="6530" xr:uid="{00000000-0005-0000-0000-00000D1E0000}"/>
    <cellStyle name="Normal 17 4 5 3" xfId="6531" xr:uid="{00000000-0005-0000-0000-00000E1E0000}"/>
    <cellStyle name="Normal 17 4 5 3 2" xfId="6532" xr:uid="{00000000-0005-0000-0000-00000F1E0000}"/>
    <cellStyle name="Normal 17 4 5 4" xfId="6533" xr:uid="{00000000-0005-0000-0000-0000101E0000}"/>
    <cellStyle name="Normal 17 4 5 5" xfId="6534" xr:uid="{00000000-0005-0000-0000-0000111E0000}"/>
    <cellStyle name="Normal 17 4 5 6" xfId="6535" xr:uid="{00000000-0005-0000-0000-0000121E0000}"/>
    <cellStyle name="Normal 17 4 6" xfId="6536" xr:uid="{00000000-0005-0000-0000-0000131E0000}"/>
    <cellStyle name="Normal 17 4 6 2" xfId="6537" xr:uid="{00000000-0005-0000-0000-0000141E0000}"/>
    <cellStyle name="Normal 17 4 6 2 2" xfId="6538" xr:uid="{00000000-0005-0000-0000-0000151E0000}"/>
    <cellStyle name="Normal 17 4 6 3" xfId="6539" xr:uid="{00000000-0005-0000-0000-0000161E0000}"/>
    <cellStyle name="Normal 17 4 6 3 2" xfId="6540" xr:uid="{00000000-0005-0000-0000-0000171E0000}"/>
    <cellStyle name="Normal 17 4 6 4" xfId="6541" xr:uid="{00000000-0005-0000-0000-0000181E0000}"/>
    <cellStyle name="Normal 17 4 7" xfId="6542" xr:uid="{00000000-0005-0000-0000-0000191E0000}"/>
    <cellStyle name="Normal 17 4 7 2" xfId="6543" xr:uid="{00000000-0005-0000-0000-00001A1E0000}"/>
    <cellStyle name="Normal 17 4 7 2 2" xfId="6544" xr:uid="{00000000-0005-0000-0000-00001B1E0000}"/>
    <cellStyle name="Normal 17 4 7 3" xfId="6545" xr:uid="{00000000-0005-0000-0000-00001C1E0000}"/>
    <cellStyle name="Normal 17 4 7 3 2" xfId="6546" xr:uid="{00000000-0005-0000-0000-00001D1E0000}"/>
    <cellStyle name="Normal 17 4 7 4" xfId="6547" xr:uid="{00000000-0005-0000-0000-00001E1E0000}"/>
    <cellStyle name="Normal 17 4 8" xfId="6548" xr:uid="{00000000-0005-0000-0000-00001F1E0000}"/>
    <cellStyle name="Normal 17 4 8 2" xfId="6549" xr:uid="{00000000-0005-0000-0000-0000201E0000}"/>
    <cellStyle name="Normal 17 4 9" xfId="6550" xr:uid="{00000000-0005-0000-0000-0000211E0000}"/>
    <cellStyle name="Normal 17 4 9 2" xfId="6551" xr:uid="{00000000-0005-0000-0000-0000221E0000}"/>
    <cellStyle name="Normal 17 4_NOI Ok" xfId="6552" xr:uid="{00000000-0005-0000-0000-0000231E0000}"/>
    <cellStyle name="Normal 17 5" xfId="6553" xr:uid="{00000000-0005-0000-0000-0000241E0000}"/>
    <cellStyle name="Normal 17 5 10" xfId="6554" xr:uid="{00000000-0005-0000-0000-0000251E0000}"/>
    <cellStyle name="Normal 17 5 10 2" xfId="6555" xr:uid="{00000000-0005-0000-0000-0000261E0000}"/>
    <cellStyle name="Normal 17 5 11" xfId="6556" xr:uid="{00000000-0005-0000-0000-0000271E0000}"/>
    <cellStyle name="Normal 17 5 12" xfId="6557" xr:uid="{00000000-0005-0000-0000-0000281E0000}"/>
    <cellStyle name="Normal 17 5 2" xfId="6558" xr:uid="{00000000-0005-0000-0000-0000291E0000}"/>
    <cellStyle name="Normal 17 5 2 2" xfId="6559" xr:uid="{00000000-0005-0000-0000-00002A1E0000}"/>
    <cellStyle name="Normal 17 5 2 2 2" xfId="6560" xr:uid="{00000000-0005-0000-0000-00002B1E0000}"/>
    <cellStyle name="Normal 17 5 2 2 2 2" xfId="6561" xr:uid="{00000000-0005-0000-0000-00002C1E0000}"/>
    <cellStyle name="Normal 17 5 2 2 3" xfId="6562" xr:uid="{00000000-0005-0000-0000-00002D1E0000}"/>
    <cellStyle name="Normal 17 5 2 2 3 2" xfId="6563" xr:uid="{00000000-0005-0000-0000-00002E1E0000}"/>
    <cellStyle name="Normal 17 5 2 2 4" xfId="6564" xr:uid="{00000000-0005-0000-0000-00002F1E0000}"/>
    <cellStyle name="Normal 17 5 2 2 5" xfId="6565" xr:uid="{00000000-0005-0000-0000-0000301E0000}"/>
    <cellStyle name="Normal 17 5 2 2 6" xfId="6566" xr:uid="{00000000-0005-0000-0000-0000311E0000}"/>
    <cellStyle name="Normal 17 5 2 3" xfId="6567" xr:uid="{00000000-0005-0000-0000-0000321E0000}"/>
    <cellStyle name="Normal 17 5 2 3 2" xfId="6568" xr:uid="{00000000-0005-0000-0000-0000331E0000}"/>
    <cellStyle name="Normal 17 5 2 3 2 2" xfId="6569" xr:uid="{00000000-0005-0000-0000-0000341E0000}"/>
    <cellStyle name="Normal 17 5 2 3 3" xfId="6570" xr:uid="{00000000-0005-0000-0000-0000351E0000}"/>
    <cellStyle name="Normal 17 5 2 3 3 2" xfId="6571" xr:uid="{00000000-0005-0000-0000-0000361E0000}"/>
    <cellStyle name="Normal 17 5 2 3 4" xfId="6572" xr:uid="{00000000-0005-0000-0000-0000371E0000}"/>
    <cellStyle name="Normal 17 5 2 4" xfId="6573" xr:uid="{00000000-0005-0000-0000-0000381E0000}"/>
    <cellStyle name="Normal 17 5 2 4 2" xfId="6574" xr:uid="{00000000-0005-0000-0000-0000391E0000}"/>
    <cellStyle name="Normal 17 5 2 4 2 2" xfId="6575" xr:uid="{00000000-0005-0000-0000-00003A1E0000}"/>
    <cellStyle name="Normal 17 5 2 4 3" xfId="6576" xr:uid="{00000000-0005-0000-0000-00003B1E0000}"/>
    <cellStyle name="Normal 17 5 2 4 3 2" xfId="6577" xr:uid="{00000000-0005-0000-0000-00003C1E0000}"/>
    <cellStyle name="Normal 17 5 2 4 4" xfId="6578" xr:uid="{00000000-0005-0000-0000-00003D1E0000}"/>
    <cellStyle name="Normal 17 5 2 5" xfId="6579" xr:uid="{00000000-0005-0000-0000-00003E1E0000}"/>
    <cellStyle name="Normal 17 5 2 5 2" xfId="6580" xr:uid="{00000000-0005-0000-0000-00003F1E0000}"/>
    <cellStyle name="Normal 17 5 2 6" xfId="6581" xr:uid="{00000000-0005-0000-0000-0000401E0000}"/>
    <cellStyle name="Normal 17 5 2 6 2" xfId="6582" xr:uid="{00000000-0005-0000-0000-0000411E0000}"/>
    <cellStyle name="Normal 17 5 2 7" xfId="6583" xr:uid="{00000000-0005-0000-0000-0000421E0000}"/>
    <cellStyle name="Normal 17 5 2 7 2" xfId="6584" xr:uid="{00000000-0005-0000-0000-0000431E0000}"/>
    <cellStyle name="Normal 17 5 2 8" xfId="6585" xr:uid="{00000000-0005-0000-0000-0000441E0000}"/>
    <cellStyle name="Normal 17 5 2 9" xfId="6586" xr:uid="{00000000-0005-0000-0000-0000451E0000}"/>
    <cellStyle name="Normal 17 5 2_NOI Ok" xfId="6587" xr:uid="{00000000-0005-0000-0000-0000461E0000}"/>
    <cellStyle name="Normal 17 5 3" xfId="6588" xr:uid="{00000000-0005-0000-0000-0000471E0000}"/>
    <cellStyle name="Normal 17 5 3 2" xfId="6589" xr:uid="{00000000-0005-0000-0000-0000481E0000}"/>
    <cellStyle name="Normal 17 5 3 2 2" xfId="6590" xr:uid="{00000000-0005-0000-0000-0000491E0000}"/>
    <cellStyle name="Normal 17 5 3 2 2 2" xfId="6591" xr:uid="{00000000-0005-0000-0000-00004A1E0000}"/>
    <cellStyle name="Normal 17 5 3 2 3" xfId="6592" xr:uid="{00000000-0005-0000-0000-00004B1E0000}"/>
    <cellStyle name="Normal 17 5 3 2 3 2" xfId="6593" xr:uid="{00000000-0005-0000-0000-00004C1E0000}"/>
    <cellStyle name="Normal 17 5 3 2 4" xfId="6594" xr:uid="{00000000-0005-0000-0000-00004D1E0000}"/>
    <cellStyle name="Normal 17 5 3 2 5" xfId="6595" xr:uid="{00000000-0005-0000-0000-00004E1E0000}"/>
    <cellStyle name="Normal 17 5 3 2 6" xfId="6596" xr:uid="{00000000-0005-0000-0000-00004F1E0000}"/>
    <cellStyle name="Normal 17 5 3 3" xfId="6597" xr:uid="{00000000-0005-0000-0000-0000501E0000}"/>
    <cellStyle name="Normal 17 5 3 3 2" xfId="6598" xr:uid="{00000000-0005-0000-0000-0000511E0000}"/>
    <cellStyle name="Normal 17 5 3 3 2 2" xfId="6599" xr:uid="{00000000-0005-0000-0000-0000521E0000}"/>
    <cellStyle name="Normal 17 5 3 3 3" xfId="6600" xr:uid="{00000000-0005-0000-0000-0000531E0000}"/>
    <cellStyle name="Normal 17 5 3 3 3 2" xfId="6601" xr:uid="{00000000-0005-0000-0000-0000541E0000}"/>
    <cellStyle name="Normal 17 5 3 3 4" xfId="6602" xr:uid="{00000000-0005-0000-0000-0000551E0000}"/>
    <cellStyle name="Normal 17 5 3 4" xfId="6603" xr:uid="{00000000-0005-0000-0000-0000561E0000}"/>
    <cellStyle name="Normal 17 5 3 4 2" xfId="6604" xr:uid="{00000000-0005-0000-0000-0000571E0000}"/>
    <cellStyle name="Normal 17 5 3 4 2 2" xfId="6605" xr:uid="{00000000-0005-0000-0000-0000581E0000}"/>
    <cellStyle name="Normal 17 5 3 4 3" xfId="6606" xr:uid="{00000000-0005-0000-0000-0000591E0000}"/>
    <cellStyle name="Normal 17 5 3 4 3 2" xfId="6607" xr:uid="{00000000-0005-0000-0000-00005A1E0000}"/>
    <cellStyle name="Normal 17 5 3 4 4" xfId="6608" xr:uid="{00000000-0005-0000-0000-00005B1E0000}"/>
    <cellStyle name="Normal 17 5 3 5" xfId="6609" xr:uid="{00000000-0005-0000-0000-00005C1E0000}"/>
    <cellStyle name="Normal 17 5 3 5 2" xfId="6610" xr:uid="{00000000-0005-0000-0000-00005D1E0000}"/>
    <cellStyle name="Normal 17 5 3 6" xfId="6611" xr:uid="{00000000-0005-0000-0000-00005E1E0000}"/>
    <cellStyle name="Normal 17 5 3 6 2" xfId="6612" xr:uid="{00000000-0005-0000-0000-00005F1E0000}"/>
    <cellStyle name="Normal 17 5 3 7" xfId="6613" xr:uid="{00000000-0005-0000-0000-0000601E0000}"/>
    <cellStyle name="Normal 17 5 3 7 2" xfId="6614" xr:uid="{00000000-0005-0000-0000-0000611E0000}"/>
    <cellStyle name="Normal 17 5 3 8" xfId="6615" xr:uid="{00000000-0005-0000-0000-0000621E0000}"/>
    <cellStyle name="Normal 17 5 3 9" xfId="6616" xr:uid="{00000000-0005-0000-0000-0000631E0000}"/>
    <cellStyle name="Normal 17 5 3_NOI Ok" xfId="6617" xr:uid="{00000000-0005-0000-0000-0000641E0000}"/>
    <cellStyle name="Normal 17 5 4" xfId="6618" xr:uid="{00000000-0005-0000-0000-0000651E0000}"/>
    <cellStyle name="Normal 17 5 4 2" xfId="6619" xr:uid="{00000000-0005-0000-0000-0000661E0000}"/>
    <cellStyle name="Normal 17 5 4 2 2" xfId="6620" xr:uid="{00000000-0005-0000-0000-0000671E0000}"/>
    <cellStyle name="Normal 17 5 4 2 2 2" xfId="6621" xr:uid="{00000000-0005-0000-0000-0000681E0000}"/>
    <cellStyle name="Normal 17 5 4 2 3" xfId="6622" xr:uid="{00000000-0005-0000-0000-0000691E0000}"/>
    <cellStyle name="Normal 17 5 4 2 3 2" xfId="6623" xr:uid="{00000000-0005-0000-0000-00006A1E0000}"/>
    <cellStyle name="Normal 17 5 4 2 4" xfId="6624" xr:uid="{00000000-0005-0000-0000-00006B1E0000}"/>
    <cellStyle name="Normal 17 5 4 2 5" xfId="6625" xr:uid="{00000000-0005-0000-0000-00006C1E0000}"/>
    <cellStyle name="Normal 17 5 4 2 6" xfId="6626" xr:uid="{00000000-0005-0000-0000-00006D1E0000}"/>
    <cellStyle name="Normal 17 5 4 3" xfId="6627" xr:uid="{00000000-0005-0000-0000-00006E1E0000}"/>
    <cellStyle name="Normal 17 5 4 3 2" xfId="6628" xr:uid="{00000000-0005-0000-0000-00006F1E0000}"/>
    <cellStyle name="Normal 17 5 4 3 2 2" xfId="6629" xr:uid="{00000000-0005-0000-0000-0000701E0000}"/>
    <cellStyle name="Normal 17 5 4 3 3" xfId="6630" xr:uid="{00000000-0005-0000-0000-0000711E0000}"/>
    <cellStyle name="Normal 17 5 4 3 3 2" xfId="6631" xr:uid="{00000000-0005-0000-0000-0000721E0000}"/>
    <cellStyle name="Normal 17 5 4 3 4" xfId="6632" xr:uid="{00000000-0005-0000-0000-0000731E0000}"/>
    <cellStyle name="Normal 17 5 4 4" xfId="6633" xr:uid="{00000000-0005-0000-0000-0000741E0000}"/>
    <cellStyle name="Normal 17 5 4 4 2" xfId="6634" xr:uid="{00000000-0005-0000-0000-0000751E0000}"/>
    <cellStyle name="Normal 17 5 4 4 2 2" xfId="6635" xr:uid="{00000000-0005-0000-0000-0000761E0000}"/>
    <cellStyle name="Normal 17 5 4 4 3" xfId="6636" xr:uid="{00000000-0005-0000-0000-0000771E0000}"/>
    <cellStyle name="Normal 17 5 4 4 3 2" xfId="6637" xr:uid="{00000000-0005-0000-0000-0000781E0000}"/>
    <cellStyle name="Normal 17 5 4 4 4" xfId="6638" xr:uid="{00000000-0005-0000-0000-0000791E0000}"/>
    <cellStyle name="Normal 17 5 4 5" xfId="6639" xr:uid="{00000000-0005-0000-0000-00007A1E0000}"/>
    <cellStyle name="Normal 17 5 4 5 2" xfId="6640" xr:uid="{00000000-0005-0000-0000-00007B1E0000}"/>
    <cellStyle name="Normal 17 5 4 6" xfId="6641" xr:uid="{00000000-0005-0000-0000-00007C1E0000}"/>
    <cellStyle name="Normal 17 5 4 6 2" xfId="6642" xr:uid="{00000000-0005-0000-0000-00007D1E0000}"/>
    <cellStyle name="Normal 17 5 4 7" xfId="6643" xr:uid="{00000000-0005-0000-0000-00007E1E0000}"/>
    <cellStyle name="Normal 17 5 4 7 2" xfId="6644" xr:uid="{00000000-0005-0000-0000-00007F1E0000}"/>
    <cellStyle name="Normal 17 5 4 8" xfId="6645" xr:uid="{00000000-0005-0000-0000-0000801E0000}"/>
    <cellStyle name="Normal 17 5 4 9" xfId="6646" xr:uid="{00000000-0005-0000-0000-0000811E0000}"/>
    <cellStyle name="Normal 17 5 4_NOI Ok" xfId="6647" xr:uid="{00000000-0005-0000-0000-0000821E0000}"/>
    <cellStyle name="Normal 17 5 5" xfId="6648" xr:uid="{00000000-0005-0000-0000-0000831E0000}"/>
    <cellStyle name="Normal 17 5 5 2" xfId="6649" xr:uid="{00000000-0005-0000-0000-0000841E0000}"/>
    <cellStyle name="Normal 17 5 5 2 2" xfId="6650" xr:uid="{00000000-0005-0000-0000-0000851E0000}"/>
    <cellStyle name="Normal 17 5 5 3" xfId="6651" xr:uid="{00000000-0005-0000-0000-0000861E0000}"/>
    <cellStyle name="Normal 17 5 5 3 2" xfId="6652" xr:uid="{00000000-0005-0000-0000-0000871E0000}"/>
    <cellStyle name="Normal 17 5 5 4" xfId="6653" xr:uid="{00000000-0005-0000-0000-0000881E0000}"/>
    <cellStyle name="Normal 17 5 5 5" xfId="6654" xr:uid="{00000000-0005-0000-0000-0000891E0000}"/>
    <cellStyle name="Normal 17 5 5 6" xfId="6655" xr:uid="{00000000-0005-0000-0000-00008A1E0000}"/>
    <cellStyle name="Normal 17 5 6" xfId="6656" xr:uid="{00000000-0005-0000-0000-00008B1E0000}"/>
    <cellStyle name="Normal 17 5 6 2" xfId="6657" xr:uid="{00000000-0005-0000-0000-00008C1E0000}"/>
    <cellStyle name="Normal 17 5 6 2 2" xfId="6658" xr:uid="{00000000-0005-0000-0000-00008D1E0000}"/>
    <cellStyle name="Normal 17 5 6 3" xfId="6659" xr:uid="{00000000-0005-0000-0000-00008E1E0000}"/>
    <cellStyle name="Normal 17 5 6 3 2" xfId="6660" xr:uid="{00000000-0005-0000-0000-00008F1E0000}"/>
    <cellStyle name="Normal 17 5 6 4" xfId="6661" xr:uid="{00000000-0005-0000-0000-0000901E0000}"/>
    <cellStyle name="Normal 17 5 7" xfId="6662" xr:uid="{00000000-0005-0000-0000-0000911E0000}"/>
    <cellStyle name="Normal 17 5 7 2" xfId="6663" xr:uid="{00000000-0005-0000-0000-0000921E0000}"/>
    <cellStyle name="Normal 17 5 7 2 2" xfId="6664" xr:uid="{00000000-0005-0000-0000-0000931E0000}"/>
    <cellStyle name="Normal 17 5 7 3" xfId="6665" xr:uid="{00000000-0005-0000-0000-0000941E0000}"/>
    <cellStyle name="Normal 17 5 7 3 2" xfId="6666" xr:uid="{00000000-0005-0000-0000-0000951E0000}"/>
    <cellStyle name="Normal 17 5 7 4" xfId="6667" xr:uid="{00000000-0005-0000-0000-0000961E0000}"/>
    <cellStyle name="Normal 17 5 8" xfId="6668" xr:uid="{00000000-0005-0000-0000-0000971E0000}"/>
    <cellStyle name="Normal 17 5 8 2" xfId="6669" xr:uid="{00000000-0005-0000-0000-0000981E0000}"/>
    <cellStyle name="Normal 17 5 9" xfId="6670" xr:uid="{00000000-0005-0000-0000-0000991E0000}"/>
    <cellStyle name="Normal 17 5 9 2" xfId="6671" xr:uid="{00000000-0005-0000-0000-00009A1E0000}"/>
    <cellStyle name="Normal 17 5_NOI Ok" xfId="6672" xr:uid="{00000000-0005-0000-0000-00009B1E0000}"/>
    <cellStyle name="Normal 17 6" xfId="6673" xr:uid="{00000000-0005-0000-0000-00009C1E0000}"/>
    <cellStyle name="Normal 17 6 2" xfId="6674" xr:uid="{00000000-0005-0000-0000-00009D1E0000}"/>
    <cellStyle name="Normal 17 7" xfId="6675" xr:uid="{00000000-0005-0000-0000-00009E1E0000}"/>
    <cellStyle name="Normal 17 7 2" xfId="6676" xr:uid="{00000000-0005-0000-0000-00009F1E0000}"/>
    <cellStyle name="Normal 17 8" xfId="6677" xr:uid="{00000000-0005-0000-0000-0000A01E0000}"/>
    <cellStyle name="Normal 17 8 2" xfId="6678" xr:uid="{00000000-0005-0000-0000-0000A11E0000}"/>
    <cellStyle name="Normal 17 9" xfId="6679" xr:uid="{00000000-0005-0000-0000-0000A21E0000}"/>
    <cellStyle name="Normal 18" xfId="529" xr:uid="{00000000-0005-0000-0000-0000A31E0000}"/>
    <cellStyle name="Normal 18 2" xfId="6681" xr:uid="{00000000-0005-0000-0000-0000A41E0000}"/>
    <cellStyle name="Normal 18 2 2" xfId="6682" xr:uid="{00000000-0005-0000-0000-0000A51E0000}"/>
    <cellStyle name="Normal 18 3" xfId="6683" xr:uid="{00000000-0005-0000-0000-0000A61E0000}"/>
    <cellStyle name="Normal 18 4" xfId="6680" xr:uid="{00000000-0005-0000-0000-0000A71E0000}"/>
    <cellStyle name="Normal 18 5" xfId="17552" xr:uid="{00000000-0005-0000-0000-0000A81E0000}"/>
    <cellStyle name="Normal 19" xfId="6684" xr:uid="{00000000-0005-0000-0000-0000A91E0000}"/>
    <cellStyle name="Normal 19 2" xfId="6685" xr:uid="{00000000-0005-0000-0000-0000AA1E0000}"/>
    <cellStyle name="Normal 19 3" xfId="17555" xr:uid="{00000000-0005-0000-0000-0000AB1E0000}"/>
    <cellStyle name="Normal 2" xfId="8" xr:uid="{00000000-0005-0000-0000-0000AC1E0000}"/>
    <cellStyle name="Normal 2 10" xfId="6686" xr:uid="{00000000-0005-0000-0000-0000AD1E0000}"/>
    <cellStyle name="Normal 2 11" xfId="6687" xr:uid="{00000000-0005-0000-0000-0000AE1E0000}"/>
    <cellStyle name="Normal 2 12" xfId="6688" xr:uid="{00000000-0005-0000-0000-0000AF1E0000}"/>
    <cellStyle name="Normal 2 12 2" xfId="6689" xr:uid="{00000000-0005-0000-0000-0000B01E0000}"/>
    <cellStyle name="Normal 2 13" xfId="6690" xr:uid="{00000000-0005-0000-0000-0000B11E0000}"/>
    <cellStyle name="Normal 2 13 2" xfId="6691" xr:uid="{00000000-0005-0000-0000-0000B21E0000}"/>
    <cellStyle name="Normal 2 14" xfId="6692" xr:uid="{00000000-0005-0000-0000-0000B31E0000}"/>
    <cellStyle name="Normal 2 14 2" xfId="6693" xr:uid="{00000000-0005-0000-0000-0000B41E0000}"/>
    <cellStyle name="Normal 2 15" xfId="10571" xr:uid="{00000000-0005-0000-0000-0000B51E0000}"/>
    <cellStyle name="Normal 2 16" xfId="10643" xr:uid="{00000000-0005-0000-0000-0000B61E0000}"/>
    <cellStyle name="Normal 2 17" xfId="11407" xr:uid="{00000000-0005-0000-0000-0000B71E0000}"/>
    <cellStyle name="Normal 2 18" xfId="12610" xr:uid="{00000000-0005-0000-0000-0000B81E0000}"/>
    <cellStyle name="Normal 2 19" xfId="12811" xr:uid="{00000000-0005-0000-0000-0000B91E0000}"/>
    <cellStyle name="Normal 2 2" xfId="13" xr:uid="{00000000-0005-0000-0000-0000BA1E0000}"/>
    <cellStyle name="Normal 2 2 10" xfId="17493" xr:uid="{00000000-0005-0000-0000-0000BB1E0000}"/>
    <cellStyle name="Normal 2 2 2" xfId="103" xr:uid="{00000000-0005-0000-0000-0000BC1E0000}"/>
    <cellStyle name="Normal 2 2 2 2" xfId="154" xr:uid="{00000000-0005-0000-0000-0000BD1E0000}"/>
    <cellStyle name="Normal 2 2 2 21" xfId="535" xr:uid="{00000000-0005-0000-0000-0000BE1E0000}"/>
    <cellStyle name="Normal 2 2 2 3" xfId="6695" xr:uid="{00000000-0005-0000-0000-0000BF1E0000}"/>
    <cellStyle name="Normal 2 2 3" xfId="153" xr:uid="{00000000-0005-0000-0000-0000C01E0000}"/>
    <cellStyle name="Normal 2 2 3 2" xfId="6696" xr:uid="{00000000-0005-0000-0000-0000C11E0000}"/>
    <cellStyle name="Normal 2 2 4" xfId="102" xr:uid="{00000000-0005-0000-0000-0000C21E0000}"/>
    <cellStyle name="Normal 2 2 4 2" xfId="6697" xr:uid="{00000000-0005-0000-0000-0000C31E0000}"/>
    <cellStyle name="Normal 2 2 5" xfId="6698" xr:uid="{00000000-0005-0000-0000-0000C41E0000}"/>
    <cellStyle name="Normal 2 2 6" xfId="6699" xr:uid="{00000000-0005-0000-0000-0000C51E0000}"/>
    <cellStyle name="Normal 2 2 7" xfId="12805" xr:uid="{00000000-0005-0000-0000-0000C61E0000}"/>
    <cellStyle name="Normal 2 2 8" xfId="6694" xr:uid="{00000000-0005-0000-0000-0000C71E0000}"/>
    <cellStyle name="Normal 2 2 9" xfId="17414" xr:uid="{00000000-0005-0000-0000-0000C81E0000}"/>
    <cellStyle name="Normal 2 2_Cash Alu" xfId="6700" xr:uid="{00000000-0005-0000-0000-0000C91E0000}"/>
    <cellStyle name="Normal 2 20" xfId="579" xr:uid="{00000000-0005-0000-0000-0000CA1E0000}"/>
    <cellStyle name="Normal 2 21" xfId="533" xr:uid="{00000000-0005-0000-0000-0000CB1E0000}"/>
    <cellStyle name="Normal 2 3" xfId="7" xr:uid="{00000000-0005-0000-0000-0000CC1E0000}"/>
    <cellStyle name="Normal 2 3 10" xfId="6701" xr:uid="{00000000-0005-0000-0000-0000CD1E0000}"/>
    <cellStyle name="Normal 2 3 11" xfId="580" xr:uid="{00000000-0005-0000-0000-0000CE1E0000}"/>
    <cellStyle name="Normal 2 3 12" xfId="541" xr:uid="{00000000-0005-0000-0000-0000CF1E0000}"/>
    <cellStyle name="Normal 2 3 13" xfId="17235" xr:uid="{00000000-0005-0000-0000-0000D01E0000}"/>
    <cellStyle name="Normal 2 3 14" xfId="17427" xr:uid="{00000000-0005-0000-0000-0000D11E0000}"/>
    <cellStyle name="Normal 2 3 2" xfId="557" xr:uid="{00000000-0005-0000-0000-0000D21E0000}"/>
    <cellStyle name="Normal 2 3 2 2" xfId="6703" xr:uid="{00000000-0005-0000-0000-0000D31E0000}"/>
    <cellStyle name="Normal 2 3 2 3" xfId="6704" xr:uid="{00000000-0005-0000-0000-0000D41E0000}"/>
    <cellStyle name="Normal 2 3 2 4" xfId="6702" xr:uid="{00000000-0005-0000-0000-0000D51E0000}"/>
    <cellStyle name="Normal 2 3 2_NOI Ok" xfId="6705" xr:uid="{00000000-0005-0000-0000-0000D61E0000}"/>
    <cellStyle name="Normal 2 3 3" xfId="6706" xr:uid="{00000000-0005-0000-0000-0000D71E0000}"/>
    <cellStyle name="Normal 2 3 3 2" xfId="6707" xr:uid="{00000000-0005-0000-0000-0000D81E0000}"/>
    <cellStyle name="Normal 2 3 3 3" xfId="6708" xr:uid="{00000000-0005-0000-0000-0000D91E0000}"/>
    <cellStyle name="Normal 2 3 3_NOI Ok" xfId="6709" xr:uid="{00000000-0005-0000-0000-0000DA1E0000}"/>
    <cellStyle name="Normal 2 3 4" xfId="6710" xr:uid="{00000000-0005-0000-0000-0000DB1E0000}"/>
    <cellStyle name="Normal 2 3 4 2" xfId="6711" xr:uid="{00000000-0005-0000-0000-0000DC1E0000}"/>
    <cellStyle name="Normal 2 3 4 3" xfId="6712" xr:uid="{00000000-0005-0000-0000-0000DD1E0000}"/>
    <cellStyle name="Normal 2 3 4_NOI Ok" xfId="6713" xr:uid="{00000000-0005-0000-0000-0000DE1E0000}"/>
    <cellStyle name="Normal 2 3 5" xfId="6714" xr:uid="{00000000-0005-0000-0000-0000DF1E0000}"/>
    <cellStyle name="Normal 2 3 5 2" xfId="6715" xr:uid="{00000000-0005-0000-0000-0000E01E0000}"/>
    <cellStyle name="Normal 2 3 5 3" xfId="6716" xr:uid="{00000000-0005-0000-0000-0000E11E0000}"/>
    <cellStyle name="Normal 2 3 5_NOI Ok" xfId="6717" xr:uid="{00000000-0005-0000-0000-0000E21E0000}"/>
    <cellStyle name="Normal 2 3 6" xfId="6718" xr:uid="{00000000-0005-0000-0000-0000E31E0000}"/>
    <cellStyle name="Normal 2 3 6 2" xfId="6719" xr:uid="{00000000-0005-0000-0000-0000E41E0000}"/>
    <cellStyle name="Normal 2 3 6 3" xfId="6720" xr:uid="{00000000-0005-0000-0000-0000E51E0000}"/>
    <cellStyle name="Normal 2 3 6_NOI Ok" xfId="6721" xr:uid="{00000000-0005-0000-0000-0000E61E0000}"/>
    <cellStyle name="Normal 2 3 7" xfId="6722" xr:uid="{00000000-0005-0000-0000-0000E71E0000}"/>
    <cellStyle name="Normal 2 3 7 2" xfId="6723" xr:uid="{00000000-0005-0000-0000-0000E81E0000}"/>
    <cellStyle name="Normal 2 3 7 3" xfId="6724" xr:uid="{00000000-0005-0000-0000-0000E91E0000}"/>
    <cellStyle name="Normal 2 3 7_NOI Ok" xfId="6725" xr:uid="{00000000-0005-0000-0000-0000EA1E0000}"/>
    <cellStyle name="Normal 2 3 8" xfId="6726" xr:uid="{00000000-0005-0000-0000-0000EB1E0000}"/>
    <cellStyle name="Normal 2 3 8 2" xfId="6727" xr:uid="{00000000-0005-0000-0000-0000EC1E0000}"/>
    <cellStyle name="Normal 2 3 8 3" xfId="6728" xr:uid="{00000000-0005-0000-0000-0000ED1E0000}"/>
    <cellStyle name="Normal 2 3 8_NOI Ok" xfId="6729" xr:uid="{00000000-0005-0000-0000-0000EE1E0000}"/>
    <cellStyle name="Normal 2 3 9" xfId="6730" xr:uid="{00000000-0005-0000-0000-0000EF1E0000}"/>
    <cellStyle name="Normal 2 3_NOI Ok" xfId="6731" xr:uid="{00000000-0005-0000-0000-0000F01E0000}"/>
    <cellStyle name="Normal 2 4" xfId="189" xr:uid="{00000000-0005-0000-0000-0000F11E0000}"/>
    <cellStyle name="Normal 2 4 10" xfId="6733" xr:uid="{00000000-0005-0000-0000-0000F21E0000}"/>
    <cellStyle name="Normal 2 4 11" xfId="6732" xr:uid="{00000000-0005-0000-0000-0000F31E0000}"/>
    <cellStyle name="Normal 2 4 12" xfId="536" xr:uid="{00000000-0005-0000-0000-0000F41E0000}"/>
    <cellStyle name="Normal 2 4 13" xfId="17560" xr:uid="{00000000-0005-0000-0000-0000F51E0000}"/>
    <cellStyle name="Normal 2 4 2" xfId="6734" xr:uid="{00000000-0005-0000-0000-0000F61E0000}"/>
    <cellStyle name="Normal 2 4 2 2" xfId="6735" xr:uid="{00000000-0005-0000-0000-0000F71E0000}"/>
    <cellStyle name="Normal 2 4 2 3" xfId="6736" xr:uid="{00000000-0005-0000-0000-0000F81E0000}"/>
    <cellStyle name="Normal 2 4 2_NOI Ok" xfId="6737" xr:uid="{00000000-0005-0000-0000-0000F91E0000}"/>
    <cellStyle name="Normal 2 4 3" xfId="6738" xr:uid="{00000000-0005-0000-0000-0000FA1E0000}"/>
    <cellStyle name="Normal 2 4 3 2" xfId="6739" xr:uid="{00000000-0005-0000-0000-0000FB1E0000}"/>
    <cellStyle name="Normal 2 4 3 3" xfId="6740" xr:uid="{00000000-0005-0000-0000-0000FC1E0000}"/>
    <cellStyle name="Normal 2 4 3_NOI Ok" xfId="6741" xr:uid="{00000000-0005-0000-0000-0000FD1E0000}"/>
    <cellStyle name="Normal 2 4 4" xfId="6742" xr:uid="{00000000-0005-0000-0000-0000FE1E0000}"/>
    <cellStyle name="Normal 2 4 4 2" xfId="6743" xr:uid="{00000000-0005-0000-0000-0000FF1E0000}"/>
    <cellStyle name="Normal 2 4 4 3" xfId="6744" xr:uid="{00000000-0005-0000-0000-0000001F0000}"/>
    <cellStyle name="Normal 2 4 4_NOI Ok" xfId="6745" xr:uid="{00000000-0005-0000-0000-0000011F0000}"/>
    <cellStyle name="Normal 2 4 5" xfId="6746" xr:uid="{00000000-0005-0000-0000-0000021F0000}"/>
    <cellStyle name="Normal 2 4 5 2" xfId="6747" xr:uid="{00000000-0005-0000-0000-0000031F0000}"/>
    <cellStyle name="Normal 2 4 5 3" xfId="6748" xr:uid="{00000000-0005-0000-0000-0000041F0000}"/>
    <cellStyle name="Normal 2 4 5_NOI Ok" xfId="6749" xr:uid="{00000000-0005-0000-0000-0000051F0000}"/>
    <cellStyle name="Normal 2 4 6" xfId="6750" xr:uid="{00000000-0005-0000-0000-0000061F0000}"/>
    <cellStyle name="Normal 2 4 6 2" xfId="6751" xr:uid="{00000000-0005-0000-0000-0000071F0000}"/>
    <cellStyle name="Normal 2 4 6 3" xfId="6752" xr:uid="{00000000-0005-0000-0000-0000081F0000}"/>
    <cellStyle name="Normal 2 4 6_NOI Ok" xfId="6753" xr:uid="{00000000-0005-0000-0000-0000091F0000}"/>
    <cellStyle name="Normal 2 4 7" xfId="6754" xr:uid="{00000000-0005-0000-0000-00000A1F0000}"/>
    <cellStyle name="Normal 2 4 7 2" xfId="6755" xr:uid="{00000000-0005-0000-0000-00000B1F0000}"/>
    <cellStyle name="Normal 2 4 7 3" xfId="6756" xr:uid="{00000000-0005-0000-0000-00000C1F0000}"/>
    <cellStyle name="Normal 2 4 7_NOI Ok" xfId="6757" xr:uid="{00000000-0005-0000-0000-00000D1F0000}"/>
    <cellStyle name="Normal 2 4 8" xfId="6758" xr:uid="{00000000-0005-0000-0000-00000E1F0000}"/>
    <cellStyle name="Normal 2 4 8 2" xfId="6759" xr:uid="{00000000-0005-0000-0000-00000F1F0000}"/>
    <cellStyle name="Normal 2 4 8 3" xfId="6760" xr:uid="{00000000-0005-0000-0000-0000101F0000}"/>
    <cellStyle name="Normal 2 4 8_NOI Ok" xfId="6761" xr:uid="{00000000-0005-0000-0000-0000111F0000}"/>
    <cellStyle name="Normal 2 4 9" xfId="6762" xr:uid="{00000000-0005-0000-0000-0000121F0000}"/>
    <cellStyle name="Normal 2 4_NOI Ok" xfId="6763" xr:uid="{00000000-0005-0000-0000-0000131F0000}"/>
    <cellStyle name="Normal 2 5" xfId="207" xr:uid="{00000000-0005-0000-0000-0000141F0000}"/>
    <cellStyle name="Normal 2 5 10" xfId="6765" xr:uid="{00000000-0005-0000-0000-0000151F0000}"/>
    <cellStyle name="Normal 2 5 11" xfId="6764" xr:uid="{00000000-0005-0000-0000-0000161F0000}"/>
    <cellStyle name="Normal 2 5 12" xfId="17171" xr:uid="{00000000-0005-0000-0000-0000171F0000}"/>
    <cellStyle name="Normal 2 5 13" xfId="17423" xr:uid="{00000000-0005-0000-0000-0000181F0000}"/>
    <cellStyle name="Normal 2 5 2" xfId="6766" xr:uid="{00000000-0005-0000-0000-0000191F0000}"/>
    <cellStyle name="Normal 2 5 2 2" xfId="6767" xr:uid="{00000000-0005-0000-0000-00001A1F0000}"/>
    <cellStyle name="Normal 2 5 2 3" xfId="6768" xr:uid="{00000000-0005-0000-0000-00001B1F0000}"/>
    <cellStyle name="Normal 2 5 2 4" xfId="17550" xr:uid="{00000000-0005-0000-0000-00001C1F0000}"/>
    <cellStyle name="Normal 2 5 2_NOI Ok" xfId="6769" xr:uid="{00000000-0005-0000-0000-00001D1F0000}"/>
    <cellStyle name="Normal 2 5 3" xfId="6770" xr:uid="{00000000-0005-0000-0000-00001E1F0000}"/>
    <cellStyle name="Normal 2 5 3 2" xfId="6771" xr:uid="{00000000-0005-0000-0000-00001F1F0000}"/>
    <cellStyle name="Normal 2 5 3 3" xfId="6772" xr:uid="{00000000-0005-0000-0000-0000201F0000}"/>
    <cellStyle name="Normal 2 5 3_NOI Ok" xfId="6773" xr:uid="{00000000-0005-0000-0000-0000211F0000}"/>
    <cellStyle name="Normal 2 5 4" xfId="6774" xr:uid="{00000000-0005-0000-0000-0000221F0000}"/>
    <cellStyle name="Normal 2 5 4 2" xfId="6775" xr:uid="{00000000-0005-0000-0000-0000231F0000}"/>
    <cellStyle name="Normal 2 5 4 3" xfId="6776" xr:uid="{00000000-0005-0000-0000-0000241F0000}"/>
    <cellStyle name="Normal 2 5 4_NOI Ok" xfId="6777" xr:uid="{00000000-0005-0000-0000-0000251F0000}"/>
    <cellStyle name="Normal 2 5 5" xfId="6778" xr:uid="{00000000-0005-0000-0000-0000261F0000}"/>
    <cellStyle name="Normal 2 5 5 2" xfId="6779" xr:uid="{00000000-0005-0000-0000-0000271F0000}"/>
    <cellStyle name="Normal 2 5 5 3" xfId="6780" xr:uid="{00000000-0005-0000-0000-0000281F0000}"/>
    <cellStyle name="Normal 2 5 5_NOI Ok" xfId="6781" xr:uid="{00000000-0005-0000-0000-0000291F0000}"/>
    <cellStyle name="Normal 2 5 6" xfId="6782" xr:uid="{00000000-0005-0000-0000-00002A1F0000}"/>
    <cellStyle name="Normal 2 5 6 2" xfId="6783" xr:uid="{00000000-0005-0000-0000-00002B1F0000}"/>
    <cellStyle name="Normal 2 5 6 3" xfId="6784" xr:uid="{00000000-0005-0000-0000-00002C1F0000}"/>
    <cellStyle name="Normal 2 5 6_NOI Ok" xfId="6785" xr:uid="{00000000-0005-0000-0000-00002D1F0000}"/>
    <cellStyle name="Normal 2 5 7" xfId="6786" xr:uid="{00000000-0005-0000-0000-00002E1F0000}"/>
    <cellStyle name="Normal 2 5 7 2" xfId="6787" xr:uid="{00000000-0005-0000-0000-00002F1F0000}"/>
    <cellStyle name="Normal 2 5 7 3" xfId="6788" xr:uid="{00000000-0005-0000-0000-0000301F0000}"/>
    <cellStyle name="Normal 2 5 7_NOI Ok" xfId="6789" xr:uid="{00000000-0005-0000-0000-0000311F0000}"/>
    <cellStyle name="Normal 2 5 8" xfId="6790" xr:uid="{00000000-0005-0000-0000-0000321F0000}"/>
    <cellStyle name="Normal 2 5 8 2" xfId="6791" xr:uid="{00000000-0005-0000-0000-0000331F0000}"/>
    <cellStyle name="Normal 2 5 8 3" xfId="6792" xr:uid="{00000000-0005-0000-0000-0000341F0000}"/>
    <cellStyle name="Normal 2 5 8_NOI Ok" xfId="6793" xr:uid="{00000000-0005-0000-0000-0000351F0000}"/>
    <cellStyle name="Normal 2 5 9" xfId="6794" xr:uid="{00000000-0005-0000-0000-0000361F0000}"/>
    <cellStyle name="Normal 2 5_NOI Ok" xfId="6795" xr:uid="{00000000-0005-0000-0000-0000371F0000}"/>
    <cellStyle name="Normal 2 6" xfId="101" xr:uid="{00000000-0005-0000-0000-0000381F0000}"/>
    <cellStyle name="Normal 2 6 2" xfId="573" xr:uid="{00000000-0005-0000-0000-0000391F0000}"/>
    <cellStyle name="Normal 2 6 2 2" xfId="6797" xr:uid="{00000000-0005-0000-0000-00003A1F0000}"/>
    <cellStyle name="Normal 2 6 3" xfId="6796" xr:uid="{00000000-0005-0000-0000-00003B1F0000}"/>
    <cellStyle name="Normal 2 6 4" xfId="17138" xr:uid="{00000000-0005-0000-0000-00003C1F0000}"/>
    <cellStyle name="Normal 2 6 5" xfId="17566" xr:uid="{00000000-0005-0000-0000-00003D1F0000}"/>
    <cellStyle name="Normal 2 6_NOI Ok" xfId="6798" xr:uid="{00000000-0005-0000-0000-00003E1F0000}"/>
    <cellStyle name="Normal 2 7" xfId="6799" xr:uid="{00000000-0005-0000-0000-00003F1F0000}"/>
    <cellStyle name="Normal 2 7 2" xfId="6800" xr:uid="{00000000-0005-0000-0000-0000401F0000}"/>
    <cellStyle name="Normal 2 7 3" xfId="6801" xr:uid="{00000000-0005-0000-0000-0000411F0000}"/>
    <cellStyle name="Normal 2 7_NOI Ok" xfId="6802" xr:uid="{00000000-0005-0000-0000-0000421F0000}"/>
    <cellStyle name="Normal 2 8" xfId="6803" xr:uid="{00000000-0005-0000-0000-0000431F0000}"/>
    <cellStyle name="Normal 2 8 2" xfId="6804" xr:uid="{00000000-0005-0000-0000-0000441F0000}"/>
    <cellStyle name="Normal 2 8 3" xfId="6805" xr:uid="{00000000-0005-0000-0000-0000451F0000}"/>
    <cellStyle name="Normal 2 8_NOI Ok" xfId="6806" xr:uid="{00000000-0005-0000-0000-0000461F0000}"/>
    <cellStyle name="Normal 2 9" xfId="6807" xr:uid="{00000000-0005-0000-0000-0000471F0000}"/>
    <cellStyle name="Normal 2 9 2" xfId="6808" xr:uid="{00000000-0005-0000-0000-0000481F0000}"/>
    <cellStyle name="Normal 2 9 3" xfId="6809" xr:uid="{00000000-0005-0000-0000-0000491F0000}"/>
    <cellStyle name="Normal 2 9_NOI Ok" xfId="6810" xr:uid="{00000000-0005-0000-0000-00004A1F0000}"/>
    <cellStyle name="Normal 2_ADMEX" xfId="6811" xr:uid="{00000000-0005-0000-0000-00004B1F0000}"/>
    <cellStyle name="Normal 20" xfId="6812" xr:uid="{00000000-0005-0000-0000-00004C1F0000}"/>
    <cellStyle name="Normal 20 2" xfId="6813" xr:uid="{00000000-0005-0000-0000-00004D1F0000}"/>
    <cellStyle name="Normal 20 2 2" xfId="6814" xr:uid="{00000000-0005-0000-0000-00004E1F0000}"/>
    <cellStyle name="Normal 20 3" xfId="6815" xr:uid="{00000000-0005-0000-0000-00004F1F0000}"/>
    <cellStyle name="Normal 20 4" xfId="17564" xr:uid="{00000000-0005-0000-0000-0000501F0000}"/>
    <cellStyle name="Normal 21" xfId="6816" xr:uid="{00000000-0005-0000-0000-0000511F0000}"/>
    <cellStyle name="Normal 21 2" xfId="17571" xr:uid="{00000000-0005-0000-0000-0000521F0000}"/>
    <cellStyle name="Normal 22" xfId="6817" xr:uid="{00000000-0005-0000-0000-0000531F0000}"/>
    <cellStyle name="Normal 22 2" xfId="17572" xr:uid="{00000000-0005-0000-0000-0000541F0000}"/>
    <cellStyle name="Normal 23" xfId="6818" xr:uid="{00000000-0005-0000-0000-0000551F0000}"/>
    <cellStyle name="Normal 23 2" xfId="17574" xr:uid="{00000000-0005-0000-0000-0000561F0000}"/>
    <cellStyle name="Normal 24" xfId="6819" xr:uid="{00000000-0005-0000-0000-0000571F0000}"/>
    <cellStyle name="Normal 24 2" xfId="17374" xr:uid="{00000000-0005-0000-0000-0000581F0000}"/>
    <cellStyle name="Normal 25" xfId="142" xr:uid="{00000000-0005-0000-0000-0000591F0000}"/>
    <cellStyle name="Normal 25 2" xfId="6821" xr:uid="{00000000-0005-0000-0000-00005A1F0000}"/>
    <cellStyle name="Normal 25 3" xfId="6820" xr:uid="{00000000-0005-0000-0000-00005B1F0000}"/>
    <cellStyle name="Normal 26" xfId="6822" xr:uid="{00000000-0005-0000-0000-00005C1F0000}"/>
    <cellStyle name="Normal 26 2" xfId="6823" xr:uid="{00000000-0005-0000-0000-00005D1F0000}"/>
    <cellStyle name="Normal 27" xfId="6824" xr:uid="{00000000-0005-0000-0000-00005E1F0000}"/>
    <cellStyle name="Normal 27 2" xfId="6825" xr:uid="{00000000-0005-0000-0000-00005F1F0000}"/>
    <cellStyle name="Normal 28" xfId="6826" xr:uid="{00000000-0005-0000-0000-0000601F0000}"/>
    <cellStyle name="Normal 28 2" xfId="6827" xr:uid="{00000000-0005-0000-0000-0000611F0000}"/>
    <cellStyle name="Normal 29" xfId="6828" xr:uid="{00000000-0005-0000-0000-0000621F0000}"/>
    <cellStyle name="Normal 29 2" xfId="6829" xr:uid="{00000000-0005-0000-0000-0000631F0000}"/>
    <cellStyle name="Normal 3" xfId="1" xr:uid="{00000000-0005-0000-0000-0000641F0000}"/>
    <cellStyle name="Normal 3 10" xfId="6831" xr:uid="{00000000-0005-0000-0000-0000651F0000}"/>
    <cellStyle name="Normal 3 11" xfId="6832" xr:uid="{00000000-0005-0000-0000-0000661F0000}"/>
    <cellStyle name="Normal 3 12" xfId="11440" xr:uid="{00000000-0005-0000-0000-0000671F0000}"/>
    <cellStyle name="Normal 3 13" xfId="12807" xr:uid="{00000000-0005-0000-0000-0000681F0000}"/>
    <cellStyle name="Normal 3 14" xfId="6830" xr:uid="{00000000-0005-0000-0000-0000691F0000}"/>
    <cellStyle name="Normal 3 15" xfId="17140" xr:uid="{00000000-0005-0000-0000-00006A1F0000}"/>
    <cellStyle name="Normal 3 16" xfId="17407" xr:uid="{00000000-0005-0000-0000-00006B1F0000}"/>
    <cellStyle name="Normal 3 17" xfId="10" xr:uid="{00000000-0005-0000-0000-00006C1F0000}"/>
    <cellStyle name="Normal 3 2" xfId="54" xr:uid="{00000000-0005-0000-0000-00006D1F0000}"/>
    <cellStyle name="Normal 3 2 10" xfId="6833" xr:uid="{00000000-0005-0000-0000-00006E1F0000}"/>
    <cellStyle name="Normal 3 2 11" xfId="17236" xr:uid="{00000000-0005-0000-0000-00006F1F0000}"/>
    <cellStyle name="Normal 3 2 2" xfId="258" xr:uid="{00000000-0005-0000-0000-0000701F0000}"/>
    <cellStyle name="Normal 3 2 2 2" xfId="6835" xr:uid="{00000000-0005-0000-0000-0000711F0000}"/>
    <cellStyle name="Normal 3 2 2 2 2" xfId="6836" xr:uid="{00000000-0005-0000-0000-0000721F0000}"/>
    <cellStyle name="Normal 3 2 2 3" xfId="6837" xr:uid="{00000000-0005-0000-0000-0000731F0000}"/>
    <cellStyle name="Normal 3 2 2 3 2" xfId="6838" xr:uid="{00000000-0005-0000-0000-0000741F0000}"/>
    <cellStyle name="Normal 3 2 2 4" xfId="6839" xr:uid="{00000000-0005-0000-0000-0000751F0000}"/>
    <cellStyle name="Normal 3 2 2 5" xfId="6840" xr:uid="{00000000-0005-0000-0000-0000761F0000}"/>
    <cellStyle name="Normal 3 2 2 6" xfId="6841" xr:uid="{00000000-0005-0000-0000-0000771F0000}"/>
    <cellStyle name="Normal 3 2 2 7" xfId="6834" xr:uid="{00000000-0005-0000-0000-0000781F0000}"/>
    <cellStyle name="Normal 3 2 3" xfId="155" xr:uid="{00000000-0005-0000-0000-0000791F0000}"/>
    <cellStyle name="Normal 3 2 3 2" xfId="6843" xr:uid="{00000000-0005-0000-0000-00007A1F0000}"/>
    <cellStyle name="Normal 3 2 3 2 2" xfId="6844" xr:uid="{00000000-0005-0000-0000-00007B1F0000}"/>
    <cellStyle name="Normal 3 2 3 3" xfId="6845" xr:uid="{00000000-0005-0000-0000-00007C1F0000}"/>
    <cellStyle name="Normal 3 2 3 3 2" xfId="6846" xr:uid="{00000000-0005-0000-0000-00007D1F0000}"/>
    <cellStyle name="Normal 3 2 3 4" xfId="6847" xr:uid="{00000000-0005-0000-0000-00007E1F0000}"/>
    <cellStyle name="Normal 3 2 3 5" xfId="6842" xr:uid="{00000000-0005-0000-0000-00007F1F0000}"/>
    <cellStyle name="Normal 3 2 4" xfId="6848" xr:uid="{00000000-0005-0000-0000-0000801F0000}"/>
    <cellStyle name="Normal 3 2 4 2" xfId="6849" xr:uid="{00000000-0005-0000-0000-0000811F0000}"/>
    <cellStyle name="Normal 3 2 4 2 2" xfId="6850" xr:uid="{00000000-0005-0000-0000-0000821F0000}"/>
    <cellStyle name="Normal 3 2 4 3" xfId="6851" xr:uid="{00000000-0005-0000-0000-0000831F0000}"/>
    <cellStyle name="Normal 3 2 4 3 2" xfId="6852" xr:uid="{00000000-0005-0000-0000-0000841F0000}"/>
    <cellStyle name="Normal 3 2 4 4" xfId="6853" xr:uid="{00000000-0005-0000-0000-0000851F0000}"/>
    <cellStyle name="Normal 3 2 5" xfId="6854" xr:uid="{00000000-0005-0000-0000-0000861F0000}"/>
    <cellStyle name="Normal 3 2 5 2" xfId="6855" xr:uid="{00000000-0005-0000-0000-0000871F0000}"/>
    <cellStyle name="Normal 3 2 6" xfId="6856" xr:uid="{00000000-0005-0000-0000-0000881F0000}"/>
    <cellStyle name="Normal 3 2 6 2" xfId="6857" xr:uid="{00000000-0005-0000-0000-0000891F0000}"/>
    <cellStyle name="Normal 3 2 7" xfId="6858" xr:uid="{00000000-0005-0000-0000-00008A1F0000}"/>
    <cellStyle name="Normal 3 2 7 2" xfId="6859" xr:uid="{00000000-0005-0000-0000-00008B1F0000}"/>
    <cellStyle name="Normal 3 2 8" xfId="6860" xr:uid="{00000000-0005-0000-0000-00008C1F0000}"/>
    <cellStyle name="Normal 3 2 9" xfId="6861" xr:uid="{00000000-0005-0000-0000-00008D1F0000}"/>
    <cellStyle name="Normal 3 2_NOI Ok" xfId="6862" xr:uid="{00000000-0005-0000-0000-00008E1F0000}"/>
    <cellStyle name="Normal 3 3" xfId="197" xr:uid="{00000000-0005-0000-0000-00008F1F0000}"/>
    <cellStyle name="Normal 3 3 10" xfId="6863" xr:uid="{00000000-0005-0000-0000-0000901F0000}"/>
    <cellStyle name="Normal 3 3 11" xfId="17237" xr:uid="{00000000-0005-0000-0000-0000911F0000}"/>
    <cellStyle name="Normal 3 3 2" xfId="241" xr:uid="{00000000-0005-0000-0000-0000921F0000}"/>
    <cellStyle name="Normal 3 3 2 2" xfId="337" xr:uid="{00000000-0005-0000-0000-0000931F0000}"/>
    <cellStyle name="Normal 3 3 2 2 2" xfId="6866" xr:uid="{00000000-0005-0000-0000-0000941F0000}"/>
    <cellStyle name="Normal 3 3 2 2 3" xfId="6865" xr:uid="{00000000-0005-0000-0000-0000951F0000}"/>
    <cellStyle name="Normal 3 3 2 3" xfId="6867" xr:uid="{00000000-0005-0000-0000-0000961F0000}"/>
    <cellStyle name="Normal 3 3 2 3 2" xfId="6868" xr:uid="{00000000-0005-0000-0000-0000971F0000}"/>
    <cellStyle name="Normal 3 3 2 4" xfId="6869" xr:uid="{00000000-0005-0000-0000-0000981F0000}"/>
    <cellStyle name="Normal 3 3 2 5" xfId="6870" xr:uid="{00000000-0005-0000-0000-0000991F0000}"/>
    <cellStyle name="Normal 3 3 2 6" xfId="6871" xr:uid="{00000000-0005-0000-0000-00009A1F0000}"/>
    <cellStyle name="Normal 3 3 2 7" xfId="6864" xr:uid="{00000000-0005-0000-0000-00009B1F0000}"/>
    <cellStyle name="Normal 3 3 3" xfId="304" xr:uid="{00000000-0005-0000-0000-00009C1F0000}"/>
    <cellStyle name="Normal 3 3 3 2" xfId="6873" xr:uid="{00000000-0005-0000-0000-00009D1F0000}"/>
    <cellStyle name="Normal 3 3 3 2 2" xfId="6874" xr:uid="{00000000-0005-0000-0000-00009E1F0000}"/>
    <cellStyle name="Normal 3 3 3 3" xfId="6875" xr:uid="{00000000-0005-0000-0000-00009F1F0000}"/>
    <cellStyle name="Normal 3 3 3 3 2" xfId="6876" xr:uid="{00000000-0005-0000-0000-0000A01F0000}"/>
    <cellStyle name="Normal 3 3 3 4" xfId="6877" xr:uid="{00000000-0005-0000-0000-0000A11F0000}"/>
    <cellStyle name="Normal 3 3 3 5" xfId="6872" xr:uid="{00000000-0005-0000-0000-0000A21F0000}"/>
    <cellStyle name="Normal 3 3 4" xfId="6878" xr:uid="{00000000-0005-0000-0000-0000A31F0000}"/>
    <cellStyle name="Normal 3 3 4 2" xfId="6879" xr:uid="{00000000-0005-0000-0000-0000A41F0000}"/>
    <cellStyle name="Normal 3 3 4 2 2" xfId="6880" xr:uid="{00000000-0005-0000-0000-0000A51F0000}"/>
    <cellStyle name="Normal 3 3 4 3" xfId="6881" xr:uid="{00000000-0005-0000-0000-0000A61F0000}"/>
    <cellStyle name="Normal 3 3 4 3 2" xfId="6882" xr:uid="{00000000-0005-0000-0000-0000A71F0000}"/>
    <cellStyle name="Normal 3 3 4 4" xfId="6883" xr:uid="{00000000-0005-0000-0000-0000A81F0000}"/>
    <cellStyle name="Normal 3 3 5" xfId="6884" xr:uid="{00000000-0005-0000-0000-0000A91F0000}"/>
    <cellStyle name="Normal 3 3 5 2" xfId="6885" xr:uid="{00000000-0005-0000-0000-0000AA1F0000}"/>
    <cellStyle name="Normal 3 3 6" xfId="6886" xr:uid="{00000000-0005-0000-0000-0000AB1F0000}"/>
    <cellStyle name="Normal 3 3 6 2" xfId="6887" xr:uid="{00000000-0005-0000-0000-0000AC1F0000}"/>
    <cellStyle name="Normal 3 3 7" xfId="6888" xr:uid="{00000000-0005-0000-0000-0000AD1F0000}"/>
    <cellStyle name="Normal 3 3 7 2" xfId="6889" xr:uid="{00000000-0005-0000-0000-0000AE1F0000}"/>
    <cellStyle name="Normal 3 3 8" xfId="6890" xr:uid="{00000000-0005-0000-0000-0000AF1F0000}"/>
    <cellStyle name="Normal 3 3 9" xfId="6891" xr:uid="{00000000-0005-0000-0000-0000B01F0000}"/>
    <cellStyle name="Normal 3 3_NOI Ok" xfId="6892" xr:uid="{00000000-0005-0000-0000-0000B11F0000}"/>
    <cellStyle name="Normal 3 4" xfId="257" xr:uid="{00000000-0005-0000-0000-0000B21F0000}"/>
    <cellStyle name="Normal 3 4 10" xfId="6893" xr:uid="{00000000-0005-0000-0000-0000B31F0000}"/>
    <cellStyle name="Normal 3 4 11" xfId="17519" xr:uid="{00000000-0005-0000-0000-0000B41F0000}"/>
    <cellStyle name="Normal 3 4 2" xfId="6894" xr:uid="{00000000-0005-0000-0000-0000B51F0000}"/>
    <cellStyle name="Normal 3 4 2 2" xfId="6895" xr:uid="{00000000-0005-0000-0000-0000B61F0000}"/>
    <cellStyle name="Normal 3 4 2 2 2" xfId="6896" xr:uid="{00000000-0005-0000-0000-0000B71F0000}"/>
    <cellStyle name="Normal 3 4 2 3" xfId="6897" xr:uid="{00000000-0005-0000-0000-0000B81F0000}"/>
    <cellStyle name="Normal 3 4 2 3 2" xfId="6898" xr:uid="{00000000-0005-0000-0000-0000B91F0000}"/>
    <cellStyle name="Normal 3 4 2 4" xfId="6899" xr:uid="{00000000-0005-0000-0000-0000BA1F0000}"/>
    <cellStyle name="Normal 3 4 2 5" xfId="6900" xr:uid="{00000000-0005-0000-0000-0000BB1F0000}"/>
    <cellStyle name="Normal 3 4 2 6" xfId="6901" xr:uid="{00000000-0005-0000-0000-0000BC1F0000}"/>
    <cellStyle name="Normal 3 4 3" xfId="6902" xr:uid="{00000000-0005-0000-0000-0000BD1F0000}"/>
    <cellStyle name="Normal 3 4 3 2" xfId="6903" xr:uid="{00000000-0005-0000-0000-0000BE1F0000}"/>
    <cellStyle name="Normal 3 4 3 2 2" xfId="6904" xr:uid="{00000000-0005-0000-0000-0000BF1F0000}"/>
    <cellStyle name="Normal 3 4 3 3" xfId="6905" xr:uid="{00000000-0005-0000-0000-0000C01F0000}"/>
    <cellStyle name="Normal 3 4 3 3 2" xfId="6906" xr:uid="{00000000-0005-0000-0000-0000C11F0000}"/>
    <cellStyle name="Normal 3 4 3 4" xfId="6907" xr:uid="{00000000-0005-0000-0000-0000C21F0000}"/>
    <cellStyle name="Normal 3 4 4" xfId="6908" xr:uid="{00000000-0005-0000-0000-0000C31F0000}"/>
    <cellStyle name="Normal 3 4 4 2" xfId="6909" xr:uid="{00000000-0005-0000-0000-0000C41F0000}"/>
    <cellStyle name="Normal 3 4 4 2 2" xfId="6910" xr:uid="{00000000-0005-0000-0000-0000C51F0000}"/>
    <cellStyle name="Normal 3 4 4 3" xfId="6911" xr:uid="{00000000-0005-0000-0000-0000C61F0000}"/>
    <cellStyle name="Normal 3 4 4 3 2" xfId="6912" xr:uid="{00000000-0005-0000-0000-0000C71F0000}"/>
    <cellStyle name="Normal 3 4 4 4" xfId="6913" xr:uid="{00000000-0005-0000-0000-0000C81F0000}"/>
    <cellStyle name="Normal 3 4 5" xfId="6914" xr:uid="{00000000-0005-0000-0000-0000C91F0000}"/>
    <cellStyle name="Normal 3 4 5 2" xfId="6915" xr:uid="{00000000-0005-0000-0000-0000CA1F0000}"/>
    <cellStyle name="Normal 3 4 6" xfId="6916" xr:uid="{00000000-0005-0000-0000-0000CB1F0000}"/>
    <cellStyle name="Normal 3 4 6 2" xfId="6917" xr:uid="{00000000-0005-0000-0000-0000CC1F0000}"/>
    <cellStyle name="Normal 3 4 7" xfId="6918" xr:uid="{00000000-0005-0000-0000-0000CD1F0000}"/>
    <cellStyle name="Normal 3 4 7 2" xfId="6919" xr:uid="{00000000-0005-0000-0000-0000CE1F0000}"/>
    <cellStyle name="Normal 3 4 8" xfId="6920" xr:uid="{00000000-0005-0000-0000-0000CF1F0000}"/>
    <cellStyle name="Normal 3 4 9" xfId="6921" xr:uid="{00000000-0005-0000-0000-0000D01F0000}"/>
    <cellStyle name="Normal 3 4_NOI Ok" xfId="6922" xr:uid="{00000000-0005-0000-0000-0000D11F0000}"/>
    <cellStyle name="Normal 3 5" xfId="104" xr:uid="{00000000-0005-0000-0000-0000D21F0000}"/>
    <cellStyle name="Normal 3 5 2" xfId="6924" xr:uid="{00000000-0005-0000-0000-0000D31F0000}"/>
    <cellStyle name="Normal 3 5 2 2" xfId="6925" xr:uid="{00000000-0005-0000-0000-0000D41F0000}"/>
    <cellStyle name="Normal 3 5 3" xfId="6926" xr:uid="{00000000-0005-0000-0000-0000D51F0000}"/>
    <cellStyle name="Normal 3 5 3 2" xfId="6927" xr:uid="{00000000-0005-0000-0000-0000D61F0000}"/>
    <cellStyle name="Normal 3 5 4" xfId="6928" xr:uid="{00000000-0005-0000-0000-0000D71F0000}"/>
    <cellStyle name="Normal 3 5 5" xfId="6929" xr:uid="{00000000-0005-0000-0000-0000D81F0000}"/>
    <cellStyle name="Normal 3 5 6" xfId="6923" xr:uid="{00000000-0005-0000-0000-0000D91F0000}"/>
    <cellStyle name="Normal 3 5 7" xfId="17568" xr:uid="{00000000-0005-0000-0000-0000DA1F0000}"/>
    <cellStyle name="Normal 3 6" xfId="6930" xr:uid="{00000000-0005-0000-0000-0000DB1F0000}"/>
    <cellStyle name="Normal 3 6 2" xfId="6931" xr:uid="{00000000-0005-0000-0000-0000DC1F0000}"/>
    <cellStyle name="Normal 3 6 2 2" xfId="6932" xr:uid="{00000000-0005-0000-0000-0000DD1F0000}"/>
    <cellStyle name="Normal 3 6 3" xfId="6933" xr:uid="{00000000-0005-0000-0000-0000DE1F0000}"/>
    <cellStyle name="Normal 3 6 3 2" xfId="6934" xr:uid="{00000000-0005-0000-0000-0000DF1F0000}"/>
    <cellStyle name="Normal 3 6 4" xfId="6935" xr:uid="{00000000-0005-0000-0000-0000E01F0000}"/>
    <cellStyle name="Normal 3 7" xfId="6936" xr:uid="{00000000-0005-0000-0000-0000E11F0000}"/>
    <cellStyle name="Normal 3 7 2" xfId="6937" xr:uid="{00000000-0005-0000-0000-0000E21F0000}"/>
    <cellStyle name="Normal 3 7 2 2" xfId="6938" xr:uid="{00000000-0005-0000-0000-0000E31F0000}"/>
    <cellStyle name="Normal 3 7 3" xfId="6939" xr:uid="{00000000-0005-0000-0000-0000E41F0000}"/>
    <cellStyle name="Normal 3 7 3 2" xfId="6940" xr:uid="{00000000-0005-0000-0000-0000E51F0000}"/>
    <cellStyle name="Normal 3 7 4" xfId="6941" xr:uid="{00000000-0005-0000-0000-0000E61F0000}"/>
    <cellStyle name="Normal 3 8" xfId="6942" xr:uid="{00000000-0005-0000-0000-0000E71F0000}"/>
    <cellStyle name="Normal 3 9" xfId="6943" xr:uid="{00000000-0005-0000-0000-0000E81F0000}"/>
    <cellStyle name="Normal 3_BALANCETE" xfId="6944" xr:uid="{00000000-0005-0000-0000-0000E91F0000}"/>
    <cellStyle name="Normal 30" xfId="6945" xr:uid="{00000000-0005-0000-0000-0000EA1F0000}"/>
    <cellStyle name="Normal 30 2" xfId="6946" xr:uid="{00000000-0005-0000-0000-0000EB1F0000}"/>
    <cellStyle name="Normal 31" xfId="6947" xr:uid="{00000000-0005-0000-0000-0000EC1F0000}"/>
    <cellStyle name="Normal 31 2" xfId="6948" xr:uid="{00000000-0005-0000-0000-0000ED1F0000}"/>
    <cellStyle name="Normal 32" xfId="143" xr:uid="{00000000-0005-0000-0000-0000EE1F0000}"/>
    <cellStyle name="Normal 32 2" xfId="6950" xr:uid="{00000000-0005-0000-0000-0000EF1F0000}"/>
    <cellStyle name="Normal 32 2 2" xfId="6951" xr:uid="{00000000-0005-0000-0000-0000F01F0000}"/>
    <cellStyle name="Normal 32 3" xfId="6952" xr:uid="{00000000-0005-0000-0000-0000F11F0000}"/>
    <cellStyle name="Normal 32 3 2" xfId="6953" xr:uid="{00000000-0005-0000-0000-0000F21F0000}"/>
    <cellStyle name="Normal 32 4" xfId="6954" xr:uid="{00000000-0005-0000-0000-0000F31F0000}"/>
    <cellStyle name="Normal 32 5" xfId="6949" xr:uid="{00000000-0005-0000-0000-0000F41F0000}"/>
    <cellStyle name="Normal 33" xfId="6955" xr:uid="{00000000-0005-0000-0000-0000F51F0000}"/>
    <cellStyle name="Normal 33 2" xfId="6956" xr:uid="{00000000-0005-0000-0000-0000F61F0000}"/>
    <cellStyle name="Normal 34" xfId="6957" xr:uid="{00000000-0005-0000-0000-0000F71F0000}"/>
    <cellStyle name="Normal 34 2" xfId="6958" xr:uid="{00000000-0005-0000-0000-0000F81F0000}"/>
    <cellStyle name="Normal 35" xfId="144" xr:uid="{00000000-0005-0000-0000-0000F91F0000}"/>
    <cellStyle name="Normal 35 2" xfId="163" xr:uid="{00000000-0005-0000-0000-0000FA1F0000}"/>
    <cellStyle name="Normal 35 2 2" xfId="184" xr:uid="{00000000-0005-0000-0000-0000FB1F0000}"/>
    <cellStyle name="Normal 35 2 2 2" xfId="236" xr:uid="{00000000-0005-0000-0000-0000FC1F0000}"/>
    <cellStyle name="Normal 35 2 2 2 2" xfId="332" xr:uid="{00000000-0005-0000-0000-0000FD1F0000}"/>
    <cellStyle name="Normal 35 2 2 2 2 2" xfId="17238" xr:uid="{00000000-0005-0000-0000-0000FE1F0000}"/>
    <cellStyle name="Normal 35 2 2 2 2 2 2" xfId="17239" xr:uid="{00000000-0005-0000-0000-0000FF1F0000}"/>
    <cellStyle name="Normal 35 2 2 2 2 3" xfId="17240" xr:uid="{00000000-0005-0000-0000-000000200000}"/>
    <cellStyle name="Normal 35 2 2 2 3" xfId="17241" xr:uid="{00000000-0005-0000-0000-000001200000}"/>
    <cellStyle name="Normal 35 2 2 2 3 2" xfId="17242" xr:uid="{00000000-0005-0000-0000-000002200000}"/>
    <cellStyle name="Normal 35 2 2 2 4" xfId="17243" xr:uid="{00000000-0005-0000-0000-000003200000}"/>
    <cellStyle name="Normal 35 2 2 3" xfId="299" xr:uid="{00000000-0005-0000-0000-000004200000}"/>
    <cellStyle name="Normal 35 2 2 3 2" xfId="17244" xr:uid="{00000000-0005-0000-0000-000005200000}"/>
    <cellStyle name="Normal 35 2 2 3 2 2" xfId="17245" xr:uid="{00000000-0005-0000-0000-000006200000}"/>
    <cellStyle name="Normal 35 2 2 3 3" xfId="17246" xr:uid="{00000000-0005-0000-0000-000007200000}"/>
    <cellStyle name="Normal 35 2 2 4" xfId="17247" xr:uid="{00000000-0005-0000-0000-000008200000}"/>
    <cellStyle name="Normal 35 2 2 4 2" xfId="17248" xr:uid="{00000000-0005-0000-0000-000009200000}"/>
    <cellStyle name="Normal 35 2 2 5" xfId="17249" xr:uid="{00000000-0005-0000-0000-00000A200000}"/>
    <cellStyle name="Normal 35 2 3" xfId="222" xr:uid="{00000000-0005-0000-0000-00000B200000}"/>
    <cellStyle name="Normal 35 2 3 2" xfId="318" xr:uid="{00000000-0005-0000-0000-00000C200000}"/>
    <cellStyle name="Normal 35 2 3 2 2" xfId="17250" xr:uid="{00000000-0005-0000-0000-00000D200000}"/>
    <cellStyle name="Normal 35 2 3 2 2 2" xfId="17251" xr:uid="{00000000-0005-0000-0000-00000E200000}"/>
    <cellStyle name="Normal 35 2 3 2 3" xfId="17252" xr:uid="{00000000-0005-0000-0000-00000F200000}"/>
    <cellStyle name="Normal 35 2 3 3" xfId="17253" xr:uid="{00000000-0005-0000-0000-000010200000}"/>
    <cellStyle name="Normal 35 2 3 3 2" xfId="17254" xr:uid="{00000000-0005-0000-0000-000011200000}"/>
    <cellStyle name="Normal 35 2 3 4" xfId="17255" xr:uid="{00000000-0005-0000-0000-000012200000}"/>
    <cellStyle name="Normal 35 2 4" xfId="286" xr:uid="{00000000-0005-0000-0000-000013200000}"/>
    <cellStyle name="Normal 35 2 4 2" xfId="17256" xr:uid="{00000000-0005-0000-0000-000014200000}"/>
    <cellStyle name="Normal 35 2 4 2 2" xfId="17257" xr:uid="{00000000-0005-0000-0000-000015200000}"/>
    <cellStyle name="Normal 35 2 4 2 2 2" xfId="17258" xr:uid="{00000000-0005-0000-0000-000016200000}"/>
    <cellStyle name="Normal 35 2 4 2 3" xfId="17259" xr:uid="{00000000-0005-0000-0000-000017200000}"/>
    <cellStyle name="Normal 35 2 4 3" xfId="17260" xr:uid="{00000000-0005-0000-0000-000018200000}"/>
    <cellStyle name="Normal 35 2 4 3 2" xfId="17261" xr:uid="{00000000-0005-0000-0000-000019200000}"/>
    <cellStyle name="Normal 35 2 4 4" xfId="17262" xr:uid="{00000000-0005-0000-0000-00001A200000}"/>
    <cellStyle name="Normal 35 2 5" xfId="6960" xr:uid="{00000000-0005-0000-0000-00001B200000}"/>
    <cellStyle name="Normal 35 2 5 2" xfId="17264" xr:uid="{00000000-0005-0000-0000-00001C200000}"/>
    <cellStyle name="Normal 35 2 5 2 2" xfId="17265" xr:uid="{00000000-0005-0000-0000-00001D200000}"/>
    <cellStyle name="Normal 35 2 5 3" xfId="17266" xr:uid="{00000000-0005-0000-0000-00001E200000}"/>
    <cellStyle name="Normal 35 2 5 4" xfId="17263" xr:uid="{00000000-0005-0000-0000-00001F200000}"/>
    <cellStyle name="Normal 35 2 6" xfId="17267" xr:uid="{00000000-0005-0000-0000-000020200000}"/>
    <cellStyle name="Normal 35 2 6 2" xfId="17268" xr:uid="{00000000-0005-0000-0000-000021200000}"/>
    <cellStyle name="Normal 35 2 7" xfId="17269" xr:uid="{00000000-0005-0000-0000-000022200000}"/>
    <cellStyle name="Normal 35 3" xfId="178" xr:uid="{00000000-0005-0000-0000-000023200000}"/>
    <cellStyle name="Normal 35 3 2" xfId="230" xr:uid="{00000000-0005-0000-0000-000024200000}"/>
    <cellStyle name="Normal 35 3 2 2" xfId="326" xr:uid="{00000000-0005-0000-0000-000025200000}"/>
    <cellStyle name="Normal 35 3 2 2 2" xfId="17270" xr:uid="{00000000-0005-0000-0000-000026200000}"/>
    <cellStyle name="Normal 35 3 2 2 2 2" xfId="17271" xr:uid="{00000000-0005-0000-0000-000027200000}"/>
    <cellStyle name="Normal 35 3 2 2 3" xfId="17272" xr:uid="{00000000-0005-0000-0000-000028200000}"/>
    <cellStyle name="Normal 35 3 2 3" xfId="17273" xr:uid="{00000000-0005-0000-0000-000029200000}"/>
    <cellStyle name="Normal 35 3 2 3 2" xfId="17274" xr:uid="{00000000-0005-0000-0000-00002A200000}"/>
    <cellStyle name="Normal 35 3 2 4" xfId="17275" xr:uid="{00000000-0005-0000-0000-00002B200000}"/>
    <cellStyle name="Normal 35 3 3" xfId="293" xr:uid="{00000000-0005-0000-0000-00002C200000}"/>
    <cellStyle name="Normal 35 3 3 2" xfId="17276" xr:uid="{00000000-0005-0000-0000-00002D200000}"/>
    <cellStyle name="Normal 35 3 3 2 2" xfId="17277" xr:uid="{00000000-0005-0000-0000-00002E200000}"/>
    <cellStyle name="Normal 35 3 3 3" xfId="17278" xr:uid="{00000000-0005-0000-0000-00002F200000}"/>
    <cellStyle name="Normal 35 3 4" xfId="17279" xr:uid="{00000000-0005-0000-0000-000030200000}"/>
    <cellStyle name="Normal 35 3 4 2" xfId="17280" xr:uid="{00000000-0005-0000-0000-000031200000}"/>
    <cellStyle name="Normal 35 3 5" xfId="17281" xr:uid="{00000000-0005-0000-0000-000032200000}"/>
    <cellStyle name="Normal 35 4" xfId="216" xr:uid="{00000000-0005-0000-0000-000033200000}"/>
    <cellStyle name="Normal 35 4 2" xfId="312" xr:uid="{00000000-0005-0000-0000-000034200000}"/>
    <cellStyle name="Normal 35 4 2 2" xfId="17282" xr:uid="{00000000-0005-0000-0000-000035200000}"/>
    <cellStyle name="Normal 35 4 2 2 2" xfId="17283" xr:uid="{00000000-0005-0000-0000-000036200000}"/>
    <cellStyle name="Normal 35 4 2 3" xfId="17284" xr:uid="{00000000-0005-0000-0000-000037200000}"/>
    <cellStyle name="Normal 35 4 3" xfId="17285" xr:uid="{00000000-0005-0000-0000-000038200000}"/>
    <cellStyle name="Normal 35 4 3 2" xfId="17286" xr:uid="{00000000-0005-0000-0000-000039200000}"/>
    <cellStyle name="Normal 35 4 4" xfId="17287" xr:uid="{00000000-0005-0000-0000-00003A200000}"/>
    <cellStyle name="Normal 35 5" xfId="283" xr:uid="{00000000-0005-0000-0000-00003B200000}"/>
    <cellStyle name="Normal 35 5 2" xfId="17288" xr:uid="{00000000-0005-0000-0000-00003C200000}"/>
    <cellStyle name="Normal 35 5 2 2" xfId="17289" xr:uid="{00000000-0005-0000-0000-00003D200000}"/>
    <cellStyle name="Normal 35 5 2 2 2" xfId="17290" xr:uid="{00000000-0005-0000-0000-00003E200000}"/>
    <cellStyle name="Normal 35 5 2 3" xfId="17291" xr:uid="{00000000-0005-0000-0000-00003F200000}"/>
    <cellStyle name="Normal 35 5 3" xfId="17292" xr:uid="{00000000-0005-0000-0000-000040200000}"/>
    <cellStyle name="Normal 35 5 3 2" xfId="17293" xr:uid="{00000000-0005-0000-0000-000041200000}"/>
    <cellStyle name="Normal 35 5 4" xfId="17294" xr:uid="{00000000-0005-0000-0000-000042200000}"/>
    <cellStyle name="Normal 35 6" xfId="6959" xr:uid="{00000000-0005-0000-0000-000043200000}"/>
    <cellStyle name="Normal 35 6 2" xfId="17296" xr:uid="{00000000-0005-0000-0000-000044200000}"/>
    <cellStyle name="Normal 35 6 2 2" xfId="17297" xr:uid="{00000000-0005-0000-0000-000045200000}"/>
    <cellStyle name="Normal 35 6 3" xfId="17298" xr:uid="{00000000-0005-0000-0000-000046200000}"/>
    <cellStyle name="Normal 35 6 4" xfId="17295" xr:uid="{00000000-0005-0000-0000-000047200000}"/>
    <cellStyle name="Normal 35 7" xfId="17299" xr:uid="{00000000-0005-0000-0000-000048200000}"/>
    <cellStyle name="Normal 35 7 2" xfId="17300" xr:uid="{00000000-0005-0000-0000-000049200000}"/>
    <cellStyle name="Normal 35 8" xfId="17301" xr:uid="{00000000-0005-0000-0000-00004A200000}"/>
    <cellStyle name="Normal 35 9" xfId="17172" xr:uid="{00000000-0005-0000-0000-00004B200000}"/>
    <cellStyle name="Normal 36" xfId="6961" xr:uid="{00000000-0005-0000-0000-00004C200000}"/>
    <cellStyle name="Normal 36 2" xfId="6962" xr:uid="{00000000-0005-0000-0000-00004D200000}"/>
    <cellStyle name="Normal 37" xfId="6963" xr:uid="{00000000-0005-0000-0000-00004E200000}"/>
    <cellStyle name="Normal 37 2" xfId="6964" xr:uid="{00000000-0005-0000-0000-00004F200000}"/>
    <cellStyle name="Normal 38" xfId="6965" xr:uid="{00000000-0005-0000-0000-000050200000}"/>
    <cellStyle name="Normal 38 2" xfId="6966" xr:uid="{00000000-0005-0000-0000-000051200000}"/>
    <cellStyle name="Normal 39" xfId="6967" xr:uid="{00000000-0005-0000-0000-000052200000}"/>
    <cellStyle name="Normal 4" xfId="33" xr:uid="{00000000-0005-0000-0000-000053200000}"/>
    <cellStyle name="Normal 4 10" xfId="6968" xr:uid="{00000000-0005-0000-0000-000054200000}"/>
    <cellStyle name="Normal 4 11" xfId="6969" xr:uid="{00000000-0005-0000-0000-000055200000}"/>
    <cellStyle name="Normal 4 12" xfId="11328" xr:uid="{00000000-0005-0000-0000-000056200000}"/>
    <cellStyle name="Normal 4 13" xfId="11402" xr:uid="{00000000-0005-0000-0000-000057200000}"/>
    <cellStyle name="Normal 4 14" xfId="12810" xr:uid="{00000000-0005-0000-0000-000058200000}"/>
    <cellStyle name="Normal 4 15" xfId="572" xr:uid="{00000000-0005-0000-0000-000059200000}"/>
    <cellStyle name="Normal 4 16" xfId="17139" xr:uid="{00000000-0005-0000-0000-00005A200000}"/>
    <cellStyle name="Normal 4 17" xfId="17408" xr:uid="{00000000-0005-0000-0000-00005B200000}"/>
    <cellStyle name="Normal 4 18" xfId="17593" xr:uid="{00000000-0005-0000-0000-00005C200000}"/>
    <cellStyle name="Normal 4 2" xfId="192" xr:uid="{00000000-0005-0000-0000-00005D200000}"/>
    <cellStyle name="Normal 4 2 10" xfId="6971" xr:uid="{00000000-0005-0000-0000-00005E200000}"/>
    <cellStyle name="Normal 4 2 10 2" xfId="6972" xr:uid="{00000000-0005-0000-0000-00005F200000}"/>
    <cellStyle name="Normal 4 2 11" xfId="6973" xr:uid="{00000000-0005-0000-0000-000060200000}"/>
    <cellStyle name="Normal 4 2 11 2" xfId="6974" xr:uid="{00000000-0005-0000-0000-000061200000}"/>
    <cellStyle name="Normal 4 2 12" xfId="6975" xr:uid="{00000000-0005-0000-0000-000062200000}"/>
    <cellStyle name="Normal 4 2 13" xfId="6970" xr:uid="{00000000-0005-0000-0000-000063200000}"/>
    <cellStyle name="Normal 4 2 14" xfId="17494" xr:uid="{00000000-0005-0000-0000-000064200000}"/>
    <cellStyle name="Normal 4 2 2" xfId="260" xr:uid="{00000000-0005-0000-0000-000065200000}"/>
    <cellStyle name="Normal 4 2 2 2" xfId="339" xr:uid="{00000000-0005-0000-0000-000066200000}"/>
    <cellStyle name="Normal 4 2 2 2 2" xfId="6978" xr:uid="{00000000-0005-0000-0000-000067200000}"/>
    <cellStyle name="Normal 4 2 2 2 2 2" xfId="6979" xr:uid="{00000000-0005-0000-0000-000068200000}"/>
    <cellStyle name="Normal 4 2 2 2 3" xfId="6980" xr:uid="{00000000-0005-0000-0000-000069200000}"/>
    <cellStyle name="Normal 4 2 2 2 3 2" xfId="6981" xr:uid="{00000000-0005-0000-0000-00006A200000}"/>
    <cellStyle name="Normal 4 2 2 2 4" xfId="6982" xr:uid="{00000000-0005-0000-0000-00006B200000}"/>
    <cellStyle name="Normal 4 2 2 2 5" xfId="6977" xr:uid="{00000000-0005-0000-0000-00006C200000}"/>
    <cellStyle name="Normal 4 2 2 3" xfId="6983" xr:uid="{00000000-0005-0000-0000-00006D200000}"/>
    <cellStyle name="Normal 4 2 2 3 2" xfId="6984" xr:uid="{00000000-0005-0000-0000-00006E200000}"/>
    <cellStyle name="Normal 4 2 2 3 2 2" xfId="6985" xr:uid="{00000000-0005-0000-0000-00006F200000}"/>
    <cellStyle name="Normal 4 2 2 3 3" xfId="6986" xr:uid="{00000000-0005-0000-0000-000070200000}"/>
    <cellStyle name="Normal 4 2 2 3 3 2" xfId="6987" xr:uid="{00000000-0005-0000-0000-000071200000}"/>
    <cellStyle name="Normal 4 2 2 3 4" xfId="6988" xr:uid="{00000000-0005-0000-0000-000072200000}"/>
    <cellStyle name="Normal 4 2 2 4" xfId="6989" xr:uid="{00000000-0005-0000-0000-000073200000}"/>
    <cellStyle name="Normal 4 2 2 4 2" xfId="6990" xr:uid="{00000000-0005-0000-0000-000074200000}"/>
    <cellStyle name="Normal 4 2 2 4 2 2" xfId="6991" xr:uid="{00000000-0005-0000-0000-000075200000}"/>
    <cellStyle name="Normal 4 2 2 4 3" xfId="6992" xr:uid="{00000000-0005-0000-0000-000076200000}"/>
    <cellStyle name="Normal 4 2 2 4 3 2" xfId="6993" xr:uid="{00000000-0005-0000-0000-000077200000}"/>
    <cellStyle name="Normal 4 2 2 4 4" xfId="6994" xr:uid="{00000000-0005-0000-0000-000078200000}"/>
    <cellStyle name="Normal 4 2 2 5" xfId="6995" xr:uid="{00000000-0005-0000-0000-000079200000}"/>
    <cellStyle name="Normal 4 2 2 5 2" xfId="6996" xr:uid="{00000000-0005-0000-0000-00007A200000}"/>
    <cellStyle name="Normal 4 2 2 6" xfId="6997" xr:uid="{00000000-0005-0000-0000-00007B200000}"/>
    <cellStyle name="Normal 4 2 2 6 2" xfId="6998" xr:uid="{00000000-0005-0000-0000-00007C200000}"/>
    <cellStyle name="Normal 4 2 2 7" xfId="6999" xr:uid="{00000000-0005-0000-0000-00007D200000}"/>
    <cellStyle name="Normal 4 2 2 8" xfId="6976" xr:uid="{00000000-0005-0000-0000-00007E200000}"/>
    <cellStyle name="Normal 4 2 2_NOI Ok" xfId="7000" xr:uid="{00000000-0005-0000-0000-00007F200000}"/>
    <cellStyle name="Normal 4 2 3" xfId="411" xr:uid="{00000000-0005-0000-0000-000080200000}"/>
    <cellStyle name="Normal 4 2 3 2" xfId="7002" xr:uid="{00000000-0005-0000-0000-000081200000}"/>
    <cellStyle name="Normal 4 2 3 2 2" xfId="7003" xr:uid="{00000000-0005-0000-0000-000082200000}"/>
    <cellStyle name="Normal 4 2 3 2 2 2" xfId="7004" xr:uid="{00000000-0005-0000-0000-000083200000}"/>
    <cellStyle name="Normal 4 2 3 2 3" xfId="7005" xr:uid="{00000000-0005-0000-0000-000084200000}"/>
    <cellStyle name="Normal 4 2 3 2 3 2" xfId="7006" xr:uid="{00000000-0005-0000-0000-000085200000}"/>
    <cellStyle name="Normal 4 2 3 2 4" xfId="7007" xr:uid="{00000000-0005-0000-0000-000086200000}"/>
    <cellStyle name="Normal 4 2 3 3" xfId="7008" xr:uid="{00000000-0005-0000-0000-000087200000}"/>
    <cellStyle name="Normal 4 2 3 3 2" xfId="7009" xr:uid="{00000000-0005-0000-0000-000088200000}"/>
    <cellStyle name="Normal 4 2 3 3 2 2" xfId="7010" xr:uid="{00000000-0005-0000-0000-000089200000}"/>
    <cellStyle name="Normal 4 2 3 3 3" xfId="7011" xr:uid="{00000000-0005-0000-0000-00008A200000}"/>
    <cellStyle name="Normal 4 2 3 3 3 2" xfId="7012" xr:uid="{00000000-0005-0000-0000-00008B200000}"/>
    <cellStyle name="Normal 4 2 3 3 4" xfId="7013" xr:uid="{00000000-0005-0000-0000-00008C200000}"/>
    <cellStyle name="Normal 4 2 3 4" xfId="7014" xr:uid="{00000000-0005-0000-0000-00008D200000}"/>
    <cellStyle name="Normal 4 2 3 4 2" xfId="7015" xr:uid="{00000000-0005-0000-0000-00008E200000}"/>
    <cellStyle name="Normal 4 2 3 4 2 2" xfId="7016" xr:uid="{00000000-0005-0000-0000-00008F200000}"/>
    <cellStyle name="Normal 4 2 3 4 3" xfId="7017" xr:uid="{00000000-0005-0000-0000-000090200000}"/>
    <cellStyle name="Normal 4 2 3 4 3 2" xfId="7018" xr:uid="{00000000-0005-0000-0000-000091200000}"/>
    <cellStyle name="Normal 4 2 3 4 4" xfId="7019" xr:uid="{00000000-0005-0000-0000-000092200000}"/>
    <cellStyle name="Normal 4 2 3 5" xfId="7020" xr:uid="{00000000-0005-0000-0000-000093200000}"/>
    <cellStyle name="Normal 4 2 3 5 2" xfId="7021" xr:uid="{00000000-0005-0000-0000-000094200000}"/>
    <cellStyle name="Normal 4 2 3 6" xfId="7022" xr:uid="{00000000-0005-0000-0000-000095200000}"/>
    <cellStyle name="Normal 4 2 3 6 2" xfId="7023" xr:uid="{00000000-0005-0000-0000-000096200000}"/>
    <cellStyle name="Normal 4 2 3 7" xfId="7024" xr:uid="{00000000-0005-0000-0000-000097200000}"/>
    <cellStyle name="Normal 4 2 3 8" xfId="7001" xr:uid="{00000000-0005-0000-0000-000098200000}"/>
    <cellStyle name="Normal 4 2 3_NOI Ok" xfId="7025" xr:uid="{00000000-0005-0000-0000-000099200000}"/>
    <cellStyle name="Normal 4 2 4" xfId="7026" xr:uid="{00000000-0005-0000-0000-00009A200000}"/>
    <cellStyle name="Normal 4 2 4 2" xfId="7027" xr:uid="{00000000-0005-0000-0000-00009B200000}"/>
    <cellStyle name="Normal 4 2 4 2 2" xfId="7028" xr:uid="{00000000-0005-0000-0000-00009C200000}"/>
    <cellStyle name="Normal 4 2 4 2 2 2" xfId="7029" xr:uid="{00000000-0005-0000-0000-00009D200000}"/>
    <cellStyle name="Normal 4 2 4 2 3" xfId="7030" xr:uid="{00000000-0005-0000-0000-00009E200000}"/>
    <cellStyle name="Normal 4 2 4 2 3 2" xfId="7031" xr:uid="{00000000-0005-0000-0000-00009F200000}"/>
    <cellStyle name="Normal 4 2 4 2 4" xfId="7032" xr:uid="{00000000-0005-0000-0000-0000A0200000}"/>
    <cellStyle name="Normal 4 2 4 3" xfId="7033" xr:uid="{00000000-0005-0000-0000-0000A1200000}"/>
    <cellStyle name="Normal 4 2 4 3 2" xfId="7034" xr:uid="{00000000-0005-0000-0000-0000A2200000}"/>
    <cellStyle name="Normal 4 2 4 3 2 2" xfId="7035" xr:uid="{00000000-0005-0000-0000-0000A3200000}"/>
    <cellStyle name="Normal 4 2 4 3 3" xfId="7036" xr:uid="{00000000-0005-0000-0000-0000A4200000}"/>
    <cellStyle name="Normal 4 2 4 3 3 2" xfId="7037" xr:uid="{00000000-0005-0000-0000-0000A5200000}"/>
    <cellStyle name="Normal 4 2 4 3 4" xfId="7038" xr:uid="{00000000-0005-0000-0000-0000A6200000}"/>
    <cellStyle name="Normal 4 2 4 4" xfId="7039" xr:uid="{00000000-0005-0000-0000-0000A7200000}"/>
    <cellStyle name="Normal 4 2 4 4 2" xfId="7040" xr:uid="{00000000-0005-0000-0000-0000A8200000}"/>
    <cellStyle name="Normal 4 2 4 4 2 2" xfId="7041" xr:uid="{00000000-0005-0000-0000-0000A9200000}"/>
    <cellStyle name="Normal 4 2 4 4 3" xfId="7042" xr:uid="{00000000-0005-0000-0000-0000AA200000}"/>
    <cellStyle name="Normal 4 2 4 4 3 2" xfId="7043" xr:uid="{00000000-0005-0000-0000-0000AB200000}"/>
    <cellStyle name="Normal 4 2 4 4 4" xfId="7044" xr:uid="{00000000-0005-0000-0000-0000AC200000}"/>
    <cellStyle name="Normal 4 2 4 5" xfId="7045" xr:uid="{00000000-0005-0000-0000-0000AD200000}"/>
    <cellStyle name="Normal 4 2 4 5 2" xfId="7046" xr:uid="{00000000-0005-0000-0000-0000AE200000}"/>
    <cellStyle name="Normal 4 2 4 6" xfId="7047" xr:uid="{00000000-0005-0000-0000-0000AF200000}"/>
    <cellStyle name="Normal 4 2 4 6 2" xfId="7048" xr:uid="{00000000-0005-0000-0000-0000B0200000}"/>
    <cellStyle name="Normal 4 2 4 7" xfId="7049" xr:uid="{00000000-0005-0000-0000-0000B1200000}"/>
    <cellStyle name="Normal 4 2 4_NOI Ok" xfId="7050" xr:uid="{00000000-0005-0000-0000-0000B2200000}"/>
    <cellStyle name="Normal 4 2 5" xfId="7051" xr:uid="{00000000-0005-0000-0000-0000B3200000}"/>
    <cellStyle name="Normal 4 2 5 2" xfId="7052" xr:uid="{00000000-0005-0000-0000-0000B4200000}"/>
    <cellStyle name="Normal 4 2 5 2 2" xfId="7053" xr:uid="{00000000-0005-0000-0000-0000B5200000}"/>
    <cellStyle name="Normal 4 2 5 2 2 2" xfId="7054" xr:uid="{00000000-0005-0000-0000-0000B6200000}"/>
    <cellStyle name="Normal 4 2 5 2 3" xfId="7055" xr:uid="{00000000-0005-0000-0000-0000B7200000}"/>
    <cellStyle name="Normal 4 2 5 2 3 2" xfId="7056" xr:uid="{00000000-0005-0000-0000-0000B8200000}"/>
    <cellStyle name="Normal 4 2 5 2 4" xfId="7057" xr:uid="{00000000-0005-0000-0000-0000B9200000}"/>
    <cellStyle name="Normal 4 2 5 3" xfId="7058" xr:uid="{00000000-0005-0000-0000-0000BA200000}"/>
    <cellStyle name="Normal 4 2 5 3 2" xfId="7059" xr:uid="{00000000-0005-0000-0000-0000BB200000}"/>
    <cellStyle name="Normal 4 2 5 3 2 2" xfId="7060" xr:uid="{00000000-0005-0000-0000-0000BC200000}"/>
    <cellStyle name="Normal 4 2 5 3 3" xfId="7061" xr:uid="{00000000-0005-0000-0000-0000BD200000}"/>
    <cellStyle name="Normal 4 2 5 3 3 2" xfId="7062" xr:uid="{00000000-0005-0000-0000-0000BE200000}"/>
    <cellStyle name="Normal 4 2 5 3 4" xfId="7063" xr:uid="{00000000-0005-0000-0000-0000BF200000}"/>
    <cellStyle name="Normal 4 2 5 4" xfId="7064" xr:uid="{00000000-0005-0000-0000-0000C0200000}"/>
    <cellStyle name="Normal 4 2 5 4 2" xfId="7065" xr:uid="{00000000-0005-0000-0000-0000C1200000}"/>
    <cellStyle name="Normal 4 2 5 4 2 2" xfId="7066" xr:uid="{00000000-0005-0000-0000-0000C2200000}"/>
    <cellStyle name="Normal 4 2 5 4 3" xfId="7067" xr:uid="{00000000-0005-0000-0000-0000C3200000}"/>
    <cellStyle name="Normal 4 2 5 4 3 2" xfId="7068" xr:uid="{00000000-0005-0000-0000-0000C4200000}"/>
    <cellStyle name="Normal 4 2 5 4 4" xfId="7069" xr:uid="{00000000-0005-0000-0000-0000C5200000}"/>
    <cellStyle name="Normal 4 2 5 5" xfId="7070" xr:uid="{00000000-0005-0000-0000-0000C6200000}"/>
    <cellStyle name="Normal 4 2 5 5 2" xfId="7071" xr:uid="{00000000-0005-0000-0000-0000C7200000}"/>
    <cellStyle name="Normal 4 2 5 6" xfId="7072" xr:uid="{00000000-0005-0000-0000-0000C8200000}"/>
    <cellStyle name="Normal 4 2 5 6 2" xfId="7073" xr:uid="{00000000-0005-0000-0000-0000C9200000}"/>
    <cellStyle name="Normal 4 2 5 7" xfId="7074" xr:uid="{00000000-0005-0000-0000-0000CA200000}"/>
    <cellStyle name="Normal 4 2 5_NOI Ok" xfId="7075" xr:uid="{00000000-0005-0000-0000-0000CB200000}"/>
    <cellStyle name="Normal 4 2 6" xfId="7076" xr:uid="{00000000-0005-0000-0000-0000CC200000}"/>
    <cellStyle name="Normal 4 2 6 2" xfId="7077" xr:uid="{00000000-0005-0000-0000-0000CD200000}"/>
    <cellStyle name="Normal 4 2 6 2 2" xfId="7078" xr:uid="{00000000-0005-0000-0000-0000CE200000}"/>
    <cellStyle name="Normal 4 2 6 3" xfId="7079" xr:uid="{00000000-0005-0000-0000-0000CF200000}"/>
    <cellStyle name="Normal 4 2 6 3 2" xfId="7080" xr:uid="{00000000-0005-0000-0000-0000D0200000}"/>
    <cellStyle name="Normal 4 2 6 4" xfId="7081" xr:uid="{00000000-0005-0000-0000-0000D1200000}"/>
    <cellStyle name="Normal 4 2 7" xfId="7082" xr:uid="{00000000-0005-0000-0000-0000D2200000}"/>
    <cellStyle name="Normal 4 2 7 2" xfId="7083" xr:uid="{00000000-0005-0000-0000-0000D3200000}"/>
    <cellStyle name="Normal 4 2 7 2 2" xfId="7084" xr:uid="{00000000-0005-0000-0000-0000D4200000}"/>
    <cellStyle name="Normal 4 2 7 3" xfId="7085" xr:uid="{00000000-0005-0000-0000-0000D5200000}"/>
    <cellStyle name="Normal 4 2 7 3 2" xfId="7086" xr:uid="{00000000-0005-0000-0000-0000D6200000}"/>
    <cellStyle name="Normal 4 2 7 4" xfId="7087" xr:uid="{00000000-0005-0000-0000-0000D7200000}"/>
    <cellStyle name="Normal 4 2 8" xfId="7088" xr:uid="{00000000-0005-0000-0000-0000D8200000}"/>
    <cellStyle name="Normal 4 2 8 2" xfId="7089" xr:uid="{00000000-0005-0000-0000-0000D9200000}"/>
    <cellStyle name="Normal 4 2 8 2 2" xfId="7090" xr:uid="{00000000-0005-0000-0000-0000DA200000}"/>
    <cellStyle name="Normal 4 2 8 3" xfId="7091" xr:uid="{00000000-0005-0000-0000-0000DB200000}"/>
    <cellStyle name="Normal 4 2 8 3 2" xfId="7092" xr:uid="{00000000-0005-0000-0000-0000DC200000}"/>
    <cellStyle name="Normal 4 2 8 4" xfId="7093" xr:uid="{00000000-0005-0000-0000-0000DD200000}"/>
    <cellStyle name="Normal 4 2 9" xfId="7094" xr:uid="{00000000-0005-0000-0000-0000DE200000}"/>
    <cellStyle name="Normal 4 2 9 2" xfId="7095" xr:uid="{00000000-0005-0000-0000-0000DF200000}"/>
    <cellStyle name="Normal 4 2 9 2 2" xfId="7096" xr:uid="{00000000-0005-0000-0000-0000E0200000}"/>
    <cellStyle name="Normal 4 2 9 3" xfId="7097" xr:uid="{00000000-0005-0000-0000-0000E1200000}"/>
    <cellStyle name="Normal 4 2 9 3 2" xfId="7098" xr:uid="{00000000-0005-0000-0000-0000E2200000}"/>
    <cellStyle name="Normal 4 2 9 4" xfId="7099" xr:uid="{00000000-0005-0000-0000-0000E3200000}"/>
    <cellStyle name="Normal 4 2_NOI Ok" xfId="7100" xr:uid="{00000000-0005-0000-0000-0000E4200000}"/>
    <cellStyle name="Normal 4 3" xfId="259" xr:uid="{00000000-0005-0000-0000-0000E5200000}"/>
    <cellStyle name="Normal 4 3 2" xfId="338" xr:uid="{00000000-0005-0000-0000-0000E6200000}"/>
    <cellStyle name="Normal 4 3 2 2" xfId="7103" xr:uid="{00000000-0005-0000-0000-0000E7200000}"/>
    <cellStyle name="Normal 4 3 2 2 2" xfId="7104" xr:uid="{00000000-0005-0000-0000-0000E8200000}"/>
    <cellStyle name="Normal 4 3 2 2 2 2" xfId="7105" xr:uid="{00000000-0005-0000-0000-0000E9200000}"/>
    <cellStyle name="Normal 4 3 2 2 3" xfId="7106" xr:uid="{00000000-0005-0000-0000-0000EA200000}"/>
    <cellStyle name="Normal 4 3 2 2 3 2" xfId="7107" xr:uid="{00000000-0005-0000-0000-0000EB200000}"/>
    <cellStyle name="Normal 4 3 2 2 4" xfId="7108" xr:uid="{00000000-0005-0000-0000-0000EC200000}"/>
    <cellStyle name="Normal 4 3 2 2 4 2" xfId="7109" xr:uid="{00000000-0005-0000-0000-0000ED200000}"/>
    <cellStyle name="Normal 4 3 2 2 4 2 2" xfId="7110" xr:uid="{00000000-0005-0000-0000-0000EE200000}"/>
    <cellStyle name="Normal 4 3 2 2 4 3" xfId="7111" xr:uid="{00000000-0005-0000-0000-0000EF200000}"/>
    <cellStyle name="Normal 4 3 2 2 5" xfId="7112" xr:uid="{00000000-0005-0000-0000-0000F0200000}"/>
    <cellStyle name="Normal 4 3 2 3" xfId="7113" xr:uid="{00000000-0005-0000-0000-0000F1200000}"/>
    <cellStyle name="Normal 4 3 2 3 2" xfId="7114" xr:uid="{00000000-0005-0000-0000-0000F2200000}"/>
    <cellStyle name="Normal 4 3 2 3 2 2" xfId="7115" xr:uid="{00000000-0005-0000-0000-0000F3200000}"/>
    <cellStyle name="Normal 4 3 2 3 3" xfId="7116" xr:uid="{00000000-0005-0000-0000-0000F4200000}"/>
    <cellStyle name="Normal 4 3 2 3 3 2" xfId="7117" xr:uid="{00000000-0005-0000-0000-0000F5200000}"/>
    <cellStyle name="Normal 4 3 2 3 4" xfId="7118" xr:uid="{00000000-0005-0000-0000-0000F6200000}"/>
    <cellStyle name="Normal 4 3 2 4" xfId="7119" xr:uid="{00000000-0005-0000-0000-0000F7200000}"/>
    <cellStyle name="Normal 4 3 2 4 2" xfId="7120" xr:uid="{00000000-0005-0000-0000-0000F8200000}"/>
    <cellStyle name="Normal 4 3 2 4 2 2" xfId="7121" xr:uid="{00000000-0005-0000-0000-0000F9200000}"/>
    <cellStyle name="Normal 4 3 2 4 3" xfId="7122" xr:uid="{00000000-0005-0000-0000-0000FA200000}"/>
    <cellStyle name="Normal 4 3 2 4 3 2" xfId="7123" xr:uid="{00000000-0005-0000-0000-0000FB200000}"/>
    <cellStyle name="Normal 4 3 2 4 4" xfId="7124" xr:uid="{00000000-0005-0000-0000-0000FC200000}"/>
    <cellStyle name="Normal 4 3 2 5" xfId="7125" xr:uid="{00000000-0005-0000-0000-0000FD200000}"/>
    <cellStyle name="Normal 4 3 2 5 2" xfId="7126" xr:uid="{00000000-0005-0000-0000-0000FE200000}"/>
    <cellStyle name="Normal 4 3 2 6" xfId="7127" xr:uid="{00000000-0005-0000-0000-0000FF200000}"/>
    <cellStyle name="Normal 4 3 2 6 2" xfId="7128" xr:uid="{00000000-0005-0000-0000-000000210000}"/>
    <cellStyle name="Normal 4 3 2 7" xfId="7129" xr:uid="{00000000-0005-0000-0000-000001210000}"/>
    <cellStyle name="Normal 4 3 2 8" xfId="7102" xr:uid="{00000000-0005-0000-0000-000002210000}"/>
    <cellStyle name="Normal 4 3 2_NOI Ok" xfId="7130" xr:uid="{00000000-0005-0000-0000-000003210000}"/>
    <cellStyle name="Normal 4 3 3" xfId="7131" xr:uid="{00000000-0005-0000-0000-000004210000}"/>
    <cellStyle name="Normal 4 3 3 2" xfId="7132" xr:uid="{00000000-0005-0000-0000-000005210000}"/>
    <cellStyle name="Normal 4 3 3 2 2" xfId="7133" xr:uid="{00000000-0005-0000-0000-000006210000}"/>
    <cellStyle name="Normal 4 3 3 3" xfId="7134" xr:uid="{00000000-0005-0000-0000-000007210000}"/>
    <cellStyle name="Normal 4 3 3 3 2" xfId="7135" xr:uid="{00000000-0005-0000-0000-000008210000}"/>
    <cellStyle name="Normal 4 3 3 4" xfId="7136" xr:uid="{00000000-0005-0000-0000-000009210000}"/>
    <cellStyle name="Normal 4 3 4" xfId="7137" xr:uid="{00000000-0005-0000-0000-00000A210000}"/>
    <cellStyle name="Normal 4 3 4 2" xfId="7138" xr:uid="{00000000-0005-0000-0000-00000B210000}"/>
    <cellStyle name="Normal 4 3 4 2 2" xfId="7139" xr:uid="{00000000-0005-0000-0000-00000C210000}"/>
    <cellStyle name="Normal 4 3 4 3" xfId="7140" xr:uid="{00000000-0005-0000-0000-00000D210000}"/>
    <cellStyle name="Normal 4 3 4 3 2" xfId="7141" xr:uid="{00000000-0005-0000-0000-00000E210000}"/>
    <cellStyle name="Normal 4 3 4 4" xfId="7142" xr:uid="{00000000-0005-0000-0000-00000F210000}"/>
    <cellStyle name="Normal 4 3 5" xfId="7143" xr:uid="{00000000-0005-0000-0000-000010210000}"/>
    <cellStyle name="Normal 4 3 5 2" xfId="7144" xr:uid="{00000000-0005-0000-0000-000011210000}"/>
    <cellStyle name="Normal 4 3 5 2 2" xfId="7145" xr:uid="{00000000-0005-0000-0000-000012210000}"/>
    <cellStyle name="Normal 4 3 5 3" xfId="7146" xr:uid="{00000000-0005-0000-0000-000013210000}"/>
    <cellStyle name="Normal 4 3 5 3 2" xfId="7147" xr:uid="{00000000-0005-0000-0000-000014210000}"/>
    <cellStyle name="Normal 4 3 5 4" xfId="7148" xr:uid="{00000000-0005-0000-0000-000015210000}"/>
    <cellStyle name="Normal 4 3 6" xfId="7149" xr:uid="{00000000-0005-0000-0000-000016210000}"/>
    <cellStyle name="Normal 4 3 6 2" xfId="7150" xr:uid="{00000000-0005-0000-0000-000017210000}"/>
    <cellStyle name="Normal 4 3 7" xfId="7151" xr:uid="{00000000-0005-0000-0000-000018210000}"/>
    <cellStyle name="Normal 4 3 7 2" xfId="7152" xr:uid="{00000000-0005-0000-0000-000019210000}"/>
    <cellStyle name="Normal 4 3 8" xfId="7153" xr:uid="{00000000-0005-0000-0000-00001A210000}"/>
    <cellStyle name="Normal 4 3 9" xfId="7101" xr:uid="{00000000-0005-0000-0000-00001B210000}"/>
    <cellStyle name="Normal 4 3_NOI Ok" xfId="7154" xr:uid="{00000000-0005-0000-0000-00001C210000}"/>
    <cellStyle name="Normal 4 4" xfId="105" xr:uid="{00000000-0005-0000-0000-00001D210000}"/>
    <cellStyle name="Normal 4 4 2" xfId="7156" xr:uid="{00000000-0005-0000-0000-00001E210000}"/>
    <cellStyle name="Normal 4 4 2 2" xfId="7157" xr:uid="{00000000-0005-0000-0000-00001F210000}"/>
    <cellStyle name="Normal 4 4 2 2 2" xfId="7158" xr:uid="{00000000-0005-0000-0000-000020210000}"/>
    <cellStyle name="Normal 4 4 2 3" xfId="7159" xr:uid="{00000000-0005-0000-0000-000021210000}"/>
    <cellStyle name="Normal 4 4 2 3 2" xfId="7160" xr:uid="{00000000-0005-0000-0000-000022210000}"/>
    <cellStyle name="Normal 4 4 2 4" xfId="7161" xr:uid="{00000000-0005-0000-0000-000023210000}"/>
    <cellStyle name="Normal 4 4 3" xfId="7162" xr:uid="{00000000-0005-0000-0000-000024210000}"/>
    <cellStyle name="Normal 4 4 3 2" xfId="7163" xr:uid="{00000000-0005-0000-0000-000025210000}"/>
    <cellStyle name="Normal 4 4 3 2 2" xfId="7164" xr:uid="{00000000-0005-0000-0000-000026210000}"/>
    <cellStyle name="Normal 4 4 3 3" xfId="7165" xr:uid="{00000000-0005-0000-0000-000027210000}"/>
    <cellStyle name="Normal 4 4 3 3 2" xfId="7166" xr:uid="{00000000-0005-0000-0000-000028210000}"/>
    <cellStyle name="Normal 4 4 3 4" xfId="7167" xr:uid="{00000000-0005-0000-0000-000029210000}"/>
    <cellStyle name="Normal 4 4 4" xfId="7168" xr:uid="{00000000-0005-0000-0000-00002A210000}"/>
    <cellStyle name="Normal 4 4 4 2" xfId="7169" xr:uid="{00000000-0005-0000-0000-00002B210000}"/>
    <cellStyle name="Normal 4 4 4 2 2" xfId="7170" xr:uid="{00000000-0005-0000-0000-00002C210000}"/>
    <cellStyle name="Normal 4 4 4 3" xfId="7171" xr:uid="{00000000-0005-0000-0000-00002D210000}"/>
    <cellStyle name="Normal 4 4 4 3 2" xfId="7172" xr:uid="{00000000-0005-0000-0000-00002E210000}"/>
    <cellStyle name="Normal 4 4 4 4" xfId="7173" xr:uid="{00000000-0005-0000-0000-00002F210000}"/>
    <cellStyle name="Normal 4 4 5" xfId="7174" xr:uid="{00000000-0005-0000-0000-000030210000}"/>
    <cellStyle name="Normal 4 4 5 2" xfId="7175" xr:uid="{00000000-0005-0000-0000-000031210000}"/>
    <cellStyle name="Normal 4 4 5 2 2" xfId="7176" xr:uid="{00000000-0005-0000-0000-000032210000}"/>
    <cellStyle name="Normal 4 4 5 3" xfId="7177" xr:uid="{00000000-0005-0000-0000-000033210000}"/>
    <cellStyle name="Normal 4 4 5 3 2" xfId="7178" xr:uid="{00000000-0005-0000-0000-000034210000}"/>
    <cellStyle name="Normal 4 4 5 4" xfId="7179" xr:uid="{00000000-0005-0000-0000-000035210000}"/>
    <cellStyle name="Normal 4 4 6" xfId="7180" xr:uid="{00000000-0005-0000-0000-000036210000}"/>
    <cellStyle name="Normal 4 4 6 2" xfId="7181" xr:uid="{00000000-0005-0000-0000-000037210000}"/>
    <cellStyle name="Normal 4 4 7" xfId="7182" xr:uid="{00000000-0005-0000-0000-000038210000}"/>
    <cellStyle name="Normal 4 4 7 2" xfId="7183" xr:uid="{00000000-0005-0000-0000-000039210000}"/>
    <cellStyle name="Normal 4 4 8" xfId="7184" xr:uid="{00000000-0005-0000-0000-00003A210000}"/>
    <cellStyle name="Normal 4 4 9" xfId="7155" xr:uid="{00000000-0005-0000-0000-00003B210000}"/>
    <cellStyle name="Normal 4 4_NOI Ok" xfId="7185" xr:uid="{00000000-0005-0000-0000-00003C210000}"/>
    <cellStyle name="Normal 4 5" xfId="515" xr:uid="{00000000-0005-0000-0000-00003D210000}"/>
    <cellStyle name="Normal 4 5 2" xfId="7187" xr:uid="{00000000-0005-0000-0000-00003E210000}"/>
    <cellStyle name="Normal 4 5 2 2" xfId="7188" xr:uid="{00000000-0005-0000-0000-00003F210000}"/>
    <cellStyle name="Normal 4 5 3" xfId="7189" xr:uid="{00000000-0005-0000-0000-000040210000}"/>
    <cellStyle name="Normal 4 5 3 2" xfId="7190" xr:uid="{00000000-0005-0000-0000-000041210000}"/>
    <cellStyle name="Normal 4 5 4" xfId="7191" xr:uid="{00000000-0005-0000-0000-000042210000}"/>
    <cellStyle name="Normal 4 5 5" xfId="7186" xr:uid="{00000000-0005-0000-0000-000043210000}"/>
    <cellStyle name="Normal 4 6" xfId="7192" xr:uid="{00000000-0005-0000-0000-000044210000}"/>
    <cellStyle name="Normal 4 6 2" xfId="7193" xr:uid="{00000000-0005-0000-0000-000045210000}"/>
    <cellStyle name="Normal 4 6 2 2" xfId="7194" xr:uid="{00000000-0005-0000-0000-000046210000}"/>
    <cellStyle name="Normal 4 6 3" xfId="7195" xr:uid="{00000000-0005-0000-0000-000047210000}"/>
    <cellStyle name="Normal 4 6 3 2" xfId="7196" xr:uid="{00000000-0005-0000-0000-000048210000}"/>
    <cellStyle name="Normal 4 6 4" xfId="7197" xr:uid="{00000000-0005-0000-0000-000049210000}"/>
    <cellStyle name="Normal 4 7" xfId="7198" xr:uid="{00000000-0005-0000-0000-00004A210000}"/>
    <cellStyle name="Normal 4 7 2" xfId="7199" xr:uid="{00000000-0005-0000-0000-00004B210000}"/>
    <cellStyle name="Normal 4 7 2 2" xfId="7200" xr:uid="{00000000-0005-0000-0000-00004C210000}"/>
    <cellStyle name="Normal 4 7 3" xfId="7201" xr:uid="{00000000-0005-0000-0000-00004D210000}"/>
    <cellStyle name="Normal 4 7 3 2" xfId="7202" xr:uid="{00000000-0005-0000-0000-00004E210000}"/>
    <cellStyle name="Normal 4 7 4" xfId="7203" xr:uid="{00000000-0005-0000-0000-00004F210000}"/>
    <cellStyle name="Normal 4 8" xfId="7204" xr:uid="{00000000-0005-0000-0000-000050210000}"/>
    <cellStyle name="Normal 4 8 2" xfId="7205" xr:uid="{00000000-0005-0000-0000-000051210000}"/>
    <cellStyle name="Normal 4 8 2 2" xfId="7206" xr:uid="{00000000-0005-0000-0000-000052210000}"/>
    <cellStyle name="Normal 4 8 3" xfId="7207" xr:uid="{00000000-0005-0000-0000-000053210000}"/>
    <cellStyle name="Normal 4 8 3 2" xfId="7208" xr:uid="{00000000-0005-0000-0000-000054210000}"/>
    <cellStyle name="Normal 4 8 4" xfId="7209" xr:uid="{00000000-0005-0000-0000-000055210000}"/>
    <cellStyle name="Normal 4 8 4 2" xfId="7210" xr:uid="{00000000-0005-0000-0000-000056210000}"/>
    <cellStyle name="Normal 4 8 5" xfId="7211" xr:uid="{00000000-0005-0000-0000-000057210000}"/>
    <cellStyle name="Normal 4 8 5 2" xfId="7212" xr:uid="{00000000-0005-0000-0000-000058210000}"/>
    <cellStyle name="Normal 4 8 6" xfId="7213" xr:uid="{00000000-0005-0000-0000-000059210000}"/>
    <cellStyle name="Normal 4 9" xfId="7214" xr:uid="{00000000-0005-0000-0000-00005A210000}"/>
    <cellStyle name="Normal 4_Gráfico Vendas - Alimentação" xfId="13312" xr:uid="{00000000-0005-0000-0000-00005B210000}"/>
    <cellStyle name="Normal 40" xfId="7215" xr:uid="{00000000-0005-0000-0000-00005C210000}"/>
    <cellStyle name="Normal 41" xfId="7216" xr:uid="{00000000-0005-0000-0000-00005D210000}"/>
    <cellStyle name="Normal 42" xfId="7217" xr:uid="{00000000-0005-0000-0000-00005E210000}"/>
    <cellStyle name="Normal 43" xfId="7218" xr:uid="{00000000-0005-0000-0000-00005F210000}"/>
    <cellStyle name="Normal 43 2" xfId="7219" xr:uid="{00000000-0005-0000-0000-000060210000}"/>
    <cellStyle name="Normal 44" xfId="7220" xr:uid="{00000000-0005-0000-0000-000061210000}"/>
    <cellStyle name="Normal 45" xfId="7221" xr:uid="{00000000-0005-0000-0000-000062210000}"/>
    <cellStyle name="Normal 46" xfId="7222" xr:uid="{00000000-0005-0000-0000-000063210000}"/>
    <cellStyle name="Normal 47" xfId="7223" xr:uid="{00000000-0005-0000-0000-000064210000}"/>
    <cellStyle name="Normal 48" xfId="7224" xr:uid="{00000000-0005-0000-0000-000065210000}"/>
    <cellStyle name="Normal 49" xfId="7225" xr:uid="{00000000-0005-0000-0000-000066210000}"/>
    <cellStyle name="Normal 5" xfId="56" xr:uid="{00000000-0005-0000-0000-000067210000}"/>
    <cellStyle name="Normal 5 10" xfId="7227" xr:uid="{00000000-0005-0000-0000-000068210000}"/>
    <cellStyle name="Normal 5 11" xfId="11329" xr:uid="{00000000-0005-0000-0000-000069210000}"/>
    <cellStyle name="Normal 5 12" xfId="11441" xr:uid="{00000000-0005-0000-0000-00006A210000}"/>
    <cellStyle name="Normal 5 13" xfId="7226" xr:uid="{00000000-0005-0000-0000-00006B210000}"/>
    <cellStyle name="Normal 5 14" xfId="17168" xr:uid="{00000000-0005-0000-0000-00006C210000}"/>
    <cellStyle name="Normal 5 2" xfId="156" xr:uid="{00000000-0005-0000-0000-00006D210000}"/>
    <cellStyle name="Normal 5 2 2" xfId="7229" xr:uid="{00000000-0005-0000-0000-00006E210000}"/>
    <cellStyle name="Normal 5 2 2 2" xfId="7230" xr:uid="{00000000-0005-0000-0000-00006F210000}"/>
    <cellStyle name="Normal 5 2 2 2 2" xfId="17222" xr:uid="{00000000-0005-0000-0000-000070210000}"/>
    <cellStyle name="Normal 5 2 2 2 3" xfId="17202" xr:uid="{00000000-0005-0000-0000-000071210000}"/>
    <cellStyle name="Normal 5 2 2 3" xfId="17214" xr:uid="{00000000-0005-0000-0000-000072210000}"/>
    <cellStyle name="Normal 5 2 2 4" xfId="17190" xr:uid="{00000000-0005-0000-0000-000073210000}"/>
    <cellStyle name="Normal 5 2 2 5" xfId="17495" xr:uid="{00000000-0005-0000-0000-000074210000}"/>
    <cellStyle name="Normal 5 2 3" xfId="7231" xr:uid="{00000000-0005-0000-0000-000075210000}"/>
    <cellStyle name="Normal 5 2 3 2" xfId="7232" xr:uid="{00000000-0005-0000-0000-000076210000}"/>
    <cellStyle name="Normal 5 2 3 2 2" xfId="17218" xr:uid="{00000000-0005-0000-0000-000077210000}"/>
    <cellStyle name="Normal 5 2 3 3" xfId="17198" xr:uid="{00000000-0005-0000-0000-000078210000}"/>
    <cellStyle name="Normal 5 2 4" xfId="7233" xr:uid="{00000000-0005-0000-0000-000079210000}"/>
    <cellStyle name="Normal 5 2 4 2" xfId="17210" xr:uid="{00000000-0005-0000-0000-00007A210000}"/>
    <cellStyle name="Normal 5 2 5" xfId="7234" xr:uid="{00000000-0005-0000-0000-00007B210000}"/>
    <cellStyle name="Normal 5 2 6" xfId="7235" xr:uid="{00000000-0005-0000-0000-00007C210000}"/>
    <cellStyle name="Normal 5 2 7" xfId="7228" xr:uid="{00000000-0005-0000-0000-00007D210000}"/>
    <cellStyle name="Normal 5 2 8" xfId="17183" xr:uid="{00000000-0005-0000-0000-00007E210000}"/>
    <cellStyle name="Normal 5 3" xfId="198" xr:uid="{00000000-0005-0000-0000-00007F210000}"/>
    <cellStyle name="Normal 5 3 2" xfId="7237" xr:uid="{00000000-0005-0000-0000-000080210000}"/>
    <cellStyle name="Normal 5 3 2 2" xfId="7238" xr:uid="{00000000-0005-0000-0000-000081210000}"/>
    <cellStyle name="Normal 5 3 2 2 2" xfId="17220" xr:uid="{00000000-0005-0000-0000-000082210000}"/>
    <cellStyle name="Normal 5 3 2 3" xfId="17200" xr:uid="{00000000-0005-0000-0000-000083210000}"/>
    <cellStyle name="Normal 5 3 3" xfId="7239" xr:uid="{00000000-0005-0000-0000-000084210000}"/>
    <cellStyle name="Normal 5 3 3 2" xfId="7240" xr:uid="{00000000-0005-0000-0000-000085210000}"/>
    <cellStyle name="Normal 5 3 3 3" xfId="17212" xr:uid="{00000000-0005-0000-0000-000086210000}"/>
    <cellStyle name="Normal 5 3 4" xfId="7241" xr:uid="{00000000-0005-0000-0000-000087210000}"/>
    <cellStyle name="Normal 5 3 5" xfId="7236" xr:uid="{00000000-0005-0000-0000-000088210000}"/>
    <cellStyle name="Normal 5 3 6" xfId="17187" xr:uid="{00000000-0005-0000-0000-000089210000}"/>
    <cellStyle name="Normal 5 4" xfId="261" xr:uid="{00000000-0005-0000-0000-00008A210000}"/>
    <cellStyle name="Normal 5 4 2" xfId="7243" xr:uid="{00000000-0005-0000-0000-00008B210000}"/>
    <cellStyle name="Normal 5 4 2 2" xfId="7244" xr:uid="{00000000-0005-0000-0000-00008C210000}"/>
    <cellStyle name="Normal 5 4 2 3" xfId="17216" xr:uid="{00000000-0005-0000-0000-00008D210000}"/>
    <cellStyle name="Normal 5 4 3" xfId="7245" xr:uid="{00000000-0005-0000-0000-00008E210000}"/>
    <cellStyle name="Normal 5 4 3 2" xfId="7246" xr:uid="{00000000-0005-0000-0000-00008F210000}"/>
    <cellStyle name="Normal 5 4 4" xfId="7247" xr:uid="{00000000-0005-0000-0000-000090210000}"/>
    <cellStyle name="Normal 5 4 5" xfId="7242" xr:uid="{00000000-0005-0000-0000-000091210000}"/>
    <cellStyle name="Normal 5 4 6" xfId="17196" xr:uid="{00000000-0005-0000-0000-000092210000}"/>
    <cellStyle name="Normal 5 5" xfId="106" xr:uid="{00000000-0005-0000-0000-000093210000}"/>
    <cellStyle name="Normal 5 5 2" xfId="7249" xr:uid="{00000000-0005-0000-0000-000094210000}"/>
    <cellStyle name="Normal 5 5 3" xfId="7248" xr:uid="{00000000-0005-0000-0000-000095210000}"/>
    <cellStyle name="Normal 5 5 4" xfId="17208" xr:uid="{00000000-0005-0000-0000-000096210000}"/>
    <cellStyle name="Normal 5 6" xfId="517" xr:uid="{00000000-0005-0000-0000-000097210000}"/>
    <cellStyle name="Normal 5 6 2" xfId="7251" xr:uid="{00000000-0005-0000-0000-000098210000}"/>
    <cellStyle name="Normal 5 6 3" xfId="7250" xr:uid="{00000000-0005-0000-0000-000099210000}"/>
    <cellStyle name="Normal 5 7" xfId="7252" xr:uid="{00000000-0005-0000-0000-00009A210000}"/>
    <cellStyle name="Normal 5 7 2" xfId="7253" xr:uid="{00000000-0005-0000-0000-00009B210000}"/>
    <cellStyle name="Normal 5 8" xfId="7254" xr:uid="{00000000-0005-0000-0000-00009C210000}"/>
    <cellStyle name="Normal 5 9" xfId="7255" xr:uid="{00000000-0005-0000-0000-00009D210000}"/>
    <cellStyle name="Normal 5_NOI Ok" xfId="7256" xr:uid="{00000000-0005-0000-0000-00009E210000}"/>
    <cellStyle name="Normal 50" xfId="7257" xr:uid="{00000000-0005-0000-0000-00009F210000}"/>
    <cellStyle name="Normal 51" xfId="7258" xr:uid="{00000000-0005-0000-0000-0000A0210000}"/>
    <cellStyle name="Normal 52" xfId="7259" xr:uid="{00000000-0005-0000-0000-0000A1210000}"/>
    <cellStyle name="Normal 53" xfId="7260" xr:uid="{00000000-0005-0000-0000-0000A2210000}"/>
    <cellStyle name="Normal 54" xfId="10572" xr:uid="{00000000-0005-0000-0000-0000A3210000}"/>
    <cellStyle name="Normal 55" xfId="10574" xr:uid="{00000000-0005-0000-0000-0000A4210000}"/>
    <cellStyle name="Normal 56" xfId="10634" xr:uid="{00000000-0005-0000-0000-0000A5210000}"/>
    <cellStyle name="Normal 57" xfId="11259" xr:uid="{00000000-0005-0000-0000-0000A6210000}"/>
    <cellStyle name="Normal 58" xfId="10576" xr:uid="{00000000-0005-0000-0000-0000A7210000}"/>
    <cellStyle name="Normal 59" xfId="11325" xr:uid="{00000000-0005-0000-0000-0000A8210000}"/>
    <cellStyle name="Normal 6" xfId="57" xr:uid="{00000000-0005-0000-0000-0000A9210000}"/>
    <cellStyle name="Normal 6 10" xfId="7262" xr:uid="{00000000-0005-0000-0000-0000AA210000}"/>
    <cellStyle name="Normal 6 10 2" xfId="7263" xr:uid="{00000000-0005-0000-0000-0000AB210000}"/>
    <cellStyle name="Normal 6 11" xfId="7264" xr:uid="{00000000-0005-0000-0000-0000AC210000}"/>
    <cellStyle name="Normal 6 11 2" xfId="7265" xr:uid="{00000000-0005-0000-0000-0000AD210000}"/>
    <cellStyle name="Normal 6 12" xfId="7266" xr:uid="{00000000-0005-0000-0000-0000AE210000}"/>
    <cellStyle name="Normal 6 13" xfId="7267" xr:uid="{00000000-0005-0000-0000-0000AF210000}"/>
    <cellStyle name="Normal 6 14" xfId="11330" xr:uid="{00000000-0005-0000-0000-0000B0210000}"/>
    <cellStyle name="Normal 6 15" xfId="11442" xr:uid="{00000000-0005-0000-0000-0000B1210000}"/>
    <cellStyle name="Normal 6 16" xfId="7261" xr:uid="{00000000-0005-0000-0000-0000B2210000}"/>
    <cellStyle name="Normal 6 17" xfId="542" xr:uid="{00000000-0005-0000-0000-0000B3210000}"/>
    <cellStyle name="Normal 6 2" xfId="199" xr:uid="{00000000-0005-0000-0000-0000B4210000}"/>
    <cellStyle name="Normal 6 2 10" xfId="7269" xr:uid="{00000000-0005-0000-0000-0000B5210000}"/>
    <cellStyle name="Normal 6 2 10 2" xfId="7270" xr:uid="{00000000-0005-0000-0000-0000B6210000}"/>
    <cellStyle name="Normal 6 2 11" xfId="7271" xr:uid="{00000000-0005-0000-0000-0000B7210000}"/>
    <cellStyle name="Normal 6 2 12" xfId="7272" xr:uid="{00000000-0005-0000-0000-0000B8210000}"/>
    <cellStyle name="Normal 6 2 13" xfId="7268" xr:uid="{00000000-0005-0000-0000-0000B9210000}"/>
    <cellStyle name="Normal 6 2 14" xfId="17302" xr:uid="{00000000-0005-0000-0000-0000BA210000}"/>
    <cellStyle name="Normal 6 2 2" xfId="523" xr:uid="{00000000-0005-0000-0000-0000BB210000}"/>
    <cellStyle name="Normal 6 2 2 10" xfId="7273" xr:uid="{00000000-0005-0000-0000-0000BC210000}"/>
    <cellStyle name="Normal 6 2 2 2" xfId="7274" xr:uid="{00000000-0005-0000-0000-0000BD210000}"/>
    <cellStyle name="Normal 6 2 2 2 2" xfId="7275" xr:uid="{00000000-0005-0000-0000-0000BE210000}"/>
    <cellStyle name="Normal 6 2 2 2 2 2" xfId="7276" xr:uid="{00000000-0005-0000-0000-0000BF210000}"/>
    <cellStyle name="Normal 6 2 2 2 3" xfId="7277" xr:uid="{00000000-0005-0000-0000-0000C0210000}"/>
    <cellStyle name="Normal 6 2 2 2 3 2" xfId="7278" xr:uid="{00000000-0005-0000-0000-0000C1210000}"/>
    <cellStyle name="Normal 6 2 2 2 4" xfId="7279" xr:uid="{00000000-0005-0000-0000-0000C2210000}"/>
    <cellStyle name="Normal 6 2 2 2 5" xfId="7280" xr:uid="{00000000-0005-0000-0000-0000C3210000}"/>
    <cellStyle name="Normal 6 2 2 2 6" xfId="7281" xr:uid="{00000000-0005-0000-0000-0000C4210000}"/>
    <cellStyle name="Normal 6 2 2 3" xfId="7282" xr:uid="{00000000-0005-0000-0000-0000C5210000}"/>
    <cellStyle name="Normal 6 2 2 3 2" xfId="7283" xr:uid="{00000000-0005-0000-0000-0000C6210000}"/>
    <cellStyle name="Normal 6 2 2 3 2 2" xfId="7284" xr:uid="{00000000-0005-0000-0000-0000C7210000}"/>
    <cellStyle name="Normal 6 2 2 3 3" xfId="7285" xr:uid="{00000000-0005-0000-0000-0000C8210000}"/>
    <cellStyle name="Normal 6 2 2 3 3 2" xfId="7286" xr:uid="{00000000-0005-0000-0000-0000C9210000}"/>
    <cellStyle name="Normal 6 2 2 3 4" xfId="7287" xr:uid="{00000000-0005-0000-0000-0000CA210000}"/>
    <cellStyle name="Normal 6 2 2 4" xfId="7288" xr:uid="{00000000-0005-0000-0000-0000CB210000}"/>
    <cellStyle name="Normal 6 2 2 4 2" xfId="7289" xr:uid="{00000000-0005-0000-0000-0000CC210000}"/>
    <cellStyle name="Normal 6 2 2 4 2 2" xfId="7290" xr:uid="{00000000-0005-0000-0000-0000CD210000}"/>
    <cellStyle name="Normal 6 2 2 4 3" xfId="7291" xr:uid="{00000000-0005-0000-0000-0000CE210000}"/>
    <cellStyle name="Normal 6 2 2 4 3 2" xfId="7292" xr:uid="{00000000-0005-0000-0000-0000CF210000}"/>
    <cellStyle name="Normal 6 2 2 4 4" xfId="7293" xr:uid="{00000000-0005-0000-0000-0000D0210000}"/>
    <cellStyle name="Normal 6 2 2 5" xfId="7294" xr:uid="{00000000-0005-0000-0000-0000D1210000}"/>
    <cellStyle name="Normal 6 2 2 5 2" xfId="7295" xr:uid="{00000000-0005-0000-0000-0000D2210000}"/>
    <cellStyle name="Normal 6 2 2 6" xfId="7296" xr:uid="{00000000-0005-0000-0000-0000D3210000}"/>
    <cellStyle name="Normal 6 2 2 6 2" xfId="7297" xr:uid="{00000000-0005-0000-0000-0000D4210000}"/>
    <cellStyle name="Normal 6 2 2 7" xfId="7298" xr:uid="{00000000-0005-0000-0000-0000D5210000}"/>
    <cellStyle name="Normal 6 2 2 7 2" xfId="7299" xr:uid="{00000000-0005-0000-0000-0000D6210000}"/>
    <cellStyle name="Normal 6 2 2 8" xfId="7300" xr:uid="{00000000-0005-0000-0000-0000D7210000}"/>
    <cellStyle name="Normal 6 2 2 9" xfId="7301" xr:uid="{00000000-0005-0000-0000-0000D8210000}"/>
    <cellStyle name="Normal 6 2 2_NOI Ok" xfId="7302" xr:uid="{00000000-0005-0000-0000-0000D9210000}"/>
    <cellStyle name="Normal 6 2 3" xfId="7303" xr:uid="{00000000-0005-0000-0000-0000DA210000}"/>
    <cellStyle name="Normal 6 2 3 2" xfId="7304" xr:uid="{00000000-0005-0000-0000-0000DB210000}"/>
    <cellStyle name="Normal 6 2 3 2 2" xfId="7305" xr:uid="{00000000-0005-0000-0000-0000DC210000}"/>
    <cellStyle name="Normal 6 2 3 2 2 2" xfId="7306" xr:uid="{00000000-0005-0000-0000-0000DD210000}"/>
    <cellStyle name="Normal 6 2 3 2 3" xfId="7307" xr:uid="{00000000-0005-0000-0000-0000DE210000}"/>
    <cellStyle name="Normal 6 2 3 2 3 2" xfId="7308" xr:uid="{00000000-0005-0000-0000-0000DF210000}"/>
    <cellStyle name="Normal 6 2 3 2 4" xfId="7309" xr:uid="{00000000-0005-0000-0000-0000E0210000}"/>
    <cellStyle name="Normal 6 2 3 2 5" xfId="7310" xr:uid="{00000000-0005-0000-0000-0000E1210000}"/>
    <cellStyle name="Normal 6 2 3 2 6" xfId="7311" xr:uid="{00000000-0005-0000-0000-0000E2210000}"/>
    <cellStyle name="Normal 6 2 3 3" xfId="7312" xr:uid="{00000000-0005-0000-0000-0000E3210000}"/>
    <cellStyle name="Normal 6 2 3 3 2" xfId="7313" xr:uid="{00000000-0005-0000-0000-0000E4210000}"/>
    <cellStyle name="Normal 6 2 3 3 2 2" xfId="7314" xr:uid="{00000000-0005-0000-0000-0000E5210000}"/>
    <cellStyle name="Normal 6 2 3 3 3" xfId="7315" xr:uid="{00000000-0005-0000-0000-0000E6210000}"/>
    <cellStyle name="Normal 6 2 3 3 3 2" xfId="7316" xr:uid="{00000000-0005-0000-0000-0000E7210000}"/>
    <cellStyle name="Normal 6 2 3 3 4" xfId="7317" xr:uid="{00000000-0005-0000-0000-0000E8210000}"/>
    <cellStyle name="Normal 6 2 3 4" xfId="7318" xr:uid="{00000000-0005-0000-0000-0000E9210000}"/>
    <cellStyle name="Normal 6 2 3 4 2" xfId="7319" xr:uid="{00000000-0005-0000-0000-0000EA210000}"/>
    <cellStyle name="Normal 6 2 3 4 2 2" xfId="7320" xr:uid="{00000000-0005-0000-0000-0000EB210000}"/>
    <cellStyle name="Normal 6 2 3 4 3" xfId="7321" xr:uid="{00000000-0005-0000-0000-0000EC210000}"/>
    <cellStyle name="Normal 6 2 3 4 3 2" xfId="7322" xr:uid="{00000000-0005-0000-0000-0000ED210000}"/>
    <cellStyle name="Normal 6 2 3 4 4" xfId="7323" xr:uid="{00000000-0005-0000-0000-0000EE210000}"/>
    <cellStyle name="Normal 6 2 3 5" xfId="7324" xr:uid="{00000000-0005-0000-0000-0000EF210000}"/>
    <cellStyle name="Normal 6 2 3 5 2" xfId="7325" xr:uid="{00000000-0005-0000-0000-0000F0210000}"/>
    <cellStyle name="Normal 6 2 3 6" xfId="7326" xr:uid="{00000000-0005-0000-0000-0000F1210000}"/>
    <cellStyle name="Normal 6 2 3 6 2" xfId="7327" xr:uid="{00000000-0005-0000-0000-0000F2210000}"/>
    <cellStyle name="Normal 6 2 3 7" xfId="7328" xr:uid="{00000000-0005-0000-0000-0000F3210000}"/>
    <cellStyle name="Normal 6 2 3 7 2" xfId="7329" xr:uid="{00000000-0005-0000-0000-0000F4210000}"/>
    <cellStyle name="Normal 6 2 3 8" xfId="7330" xr:uid="{00000000-0005-0000-0000-0000F5210000}"/>
    <cellStyle name="Normal 6 2 3 9" xfId="7331" xr:uid="{00000000-0005-0000-0000-0000F6210000}"/>
    <cellStyle name="Normal 6 2 3_NOI Ok" xfId="7332" xr:uid="{00000000-0005-0000-0000-0000F7210000}"/>
    <cellStyle name="Normal 6 2 4" xfId="7333" xr:uid="{00000000-0005-0000-0000-0000F8210000}"/>
    <cellStyle name="Normal 6 2 4 2" xfId="7334" xr:uid="{00000000-0005-0000-0000-0000F9210000}"/>
    <cellStyle name="Normal 6 2 4 2 2" xfId="7335" xr:uid="{00000000-0005-0000-0000-0000FA210000}"/>
    <cellStyle name="Normal 6 2 4 2 2 2" xfId="7336" xr:uid="{00000000-0005-0000-0000-0000FB210000}"/>
    <cellStyle name="Normal 6 2 4 2 3" xfId="7337" xr:uid="{00000000-0005-0000-0000-0000FC210000}"/>
    <cellStyle name="Normal 6 2 4 2 3 2" xfId="7338" xr:uid="{00000000-0005-0000-0000-0000FD210000}"/>
    <cellStyle name="Normal 6 2 4 2 4" xfId="7339" xr:uid="{00000000-0005-0000-0000-0000FE210000}"/>
    <cellStyle name="Normal 6 2 4 2 5" xfId="7340" xr:uid="{00000000-0005-0000-0000-0000FF210000}"/>
    <cellStyle name="Normal 6 2 4 2 6" xfId="7341" xr:uid="{00000000-0005-0000-0000-000000220000}"/>
    <cellStyle name="Normal 6 2 4 3" xfId="7342" xr:uid="{00000000-0005-0000-0000-000001220000}"/>
    <cellStyle name="Normal 6 2 4 3 2" xfId="7343" xr:uid="{00000000-0005-0000-0000-000002220000}"/>
    <cellStyle name="Normal 6 2 4 3 2 2" xfId="7344" xr:uid="{00000000-0005-0000-0000-000003220000}"/>
    <cellStyle name="Normal 6 2 4 3 3" xfId="7345" xr:uid="{00000000-0005-0000-0000-000004220000}"/>
    <cellStyle name="Normal 6 2 4 3 3 2" xfId="7346" xr:uid="{00000000-0005-0000-0000-000005220000}"/>
    <cellStyle name="Normal 6 2 4 3 4" xfId="7347" xr:uid="{00000000-0005-0000-0000-000006220000}"/>
    <cellStyle name="Normal 6 2 4 4" xfId="7348" xr:uid="{00000000-0005-0000-0000-000007220000}"/>
    <cellStyle name="Normal 6 2 4 4 2" xfId="7349" xr:uid="{00000000-0005-0000-0000-000008220000}"/>
    <cellStyle name="Normal 6 2 4 4 2 2" xfId="7350" xr:uid="{00000000-0005-0000-0000-000009220000}"/>
    <cellStyle name="Normal 6 2 4 4 3" xfId="7351" xr:uid="{00000000-0005-0000-0000-00000A220000}"/>
    <cellStyle name="Normal 6 2 4 4 3 2" xfId="7352" xr:uid="{00000000-0005-0000-0000-00000B220000}"/>
    <cellStyle name="Normal 6 2 4 4 4" xfId="7353" xr:uid="{00000000-0005-0000-0000-00000C220000}"/>
    <cellStyle name="Normal 6 2 4 5" xfId="7354" xr:uid="{00000000-0005-0000-0000-00000D220000}"/>
    <cellStyle name="Normal 6 2 4 5 2" xfId="7355" xr:uid="{00000000-0005-0000-0000-00000E220000}"/>
    <cellStyle name="Normal 6 2 4 6" xfId="7356" xr:uid="{00000000-0005-0000-0000-00000F220000}"/>
    <cellStyle name="Normal 6 2 4 6 2" xfId="7357" xr:uid="{00000000-0005-0000-0000-000010220000}"/>
    <cellStyle name="Normal 6 2 4 7" xfId="7358" xr:uid="{00000000-0005-0000-0000-000011220000}"/>
    <cellStyle name="Normal 6 2 4 7 2" xfId="7359" xr:uid="{00000000-0005-0000-0000-000012220000}"/>
    <cellStyle name="Normal 6 2 4 8" xfId="7360" xr:uid="{00000000-0005-0000-0000-000013220000}"/>
    <cellStyle name="Normal 6 2 4 9" xfId="7361" xr:uid="{00000000-0005-0000-0000-000014220000}"/>
    <cellStyle name="Normal 6 2 4_NOI Ok" xfId="7362" xr:uid="{00000000-0005-0000-0000-000015220000}"/>
    <cellStyle name="Normal 6 2 5" xfId="7363" xr:uid="{00000000-0005-0000-0000-000016220000}"/>
    <cellStyle name="Normal 6 2 5 2" xfId="7364" xr:uid="{00000000-0005-0000-0000-000017220000}"/>
    <cellStyle name="Normal 6 2 5 2 2" xfId="7365" xr:uid="{00000000-0005-0000-0000-000018220000}"/>
    <cellStyle name="Normal 6 2 5 3" xfId="7366" xr:uid="{00000000-0005-0000-0000-000019220000}"/>
    <cellStyle name="Normal 6 2 5 3 2" xfId="7367" xr:uid="{00000000-0005-0000-0000-00001A220000}"/>
    <cellStyle name="Normal 6 2 5 4" xfId="7368" xr:uid="{00000000-0005-0000-0000-00001B220000}"/>
    <cellStyle name="Normal 6 2 5 5" xfId="7369" xr:uid="{00000000-0005-0000-0000-00001C220000}"/>
    <cellStyle name="Normal 6 2 5 6" xfId="7370" xr:uid="{00000000-0005-0000-0000-00001D220000}"/>
    <cellStyle name="Normal 6 2 6" xfId="7371" xr:uid="{00000000-0005-0000-0000-00001E220000}"/>
    <cellStyle name="Normal 6 2 6 2" xfId="7372" xr:uid="{00000000-0005-0000-0000-00001F220000}"/>
    <cellStyle name="Normal 6 2 6 2 2" xfId="7373" xr:uid="{00000000-0005-0000-0000-000020220000}"/>
    <cellStyle name="Normal 6 2 6 3" xfId="7374" xr:uid="{00000000-0005-0000-0000-000021220000}"/>
    <cellStyle name="Normal 6 2 6 3 2" xfId="7375" xr:uid="{00000000-0005-0000-0000-000022220000}"/>
    <cellStyle name="Normal 6 2 6 4" xfId="7376" xr:uid="{00000000-0005-0000-0000-000023220000}"/>
    <cellStyle name="Normal 6 2 7" xfId="7377" xr:uid="{00000000-0005-0000-0000-000024220000}"/>
    <cellStyle name="Normal 6 2 7 2" xfId="7378" xr:uid="{00000000-0005-0000-0000-000025220000}"/>
    <cellStyle name="Normal 6 2 7 2 2" xfId="7379" xr:uid="{00000000-0005-0000-0000-000026220000}"/>
    <cellStyle name="Normal 6 2 7 3" xfId="7380" xr:uid="{00000000-0005-0000-0000-000027220000}"/>
    <cellStyle name="Normal 6 2 7 3 2" xfId="7381" xr:uid="{00000000-0005-0000-0000-000028220000}"/>
    <cellStyle name="Normal 6 2 7 4" xfId="7382" xr:uid="{00000000-0005-0000-0000-000029220000}"/>
    <cellStyle name="Normal 6 2 8" xfId="7383" xr:uid="{00000000-0005-0000-0000-00002A220000}"/>
    <cellStyle name="Normal 6 2 8 2" xfId="7384" xr:uid="{00000000-0005-0000-0000-00002B220000}"/>
    <cellStyle name="Normal 6 2 9" xfId="7385" xr:uid="{00000000-0005-0000-0000-00002C220000}"/>
    <cellStyle name="Normal 6 2 9 2" xfId="7386" xr:uid="{00000000-0005-0000-0000-00002D220000}"/>
    <cellStyle name="Normal 6 2_NOI Ok" xfId="7387" xr:uid="{00000000-0005-0000-0000-00002E220000}"/>
    <cellStyle name="Normal 6 3" xfId="135" xr:uid="{00000000-0005-0000-0000-00002F220000}"/>
    <cellStyle name="Normal 6 3 10" xfId="7389" xr:uid="{00000000-0005-0000-0000-000030220000}"/>
    <cellStyle name="Normal 6 3 10 2" xfId="7390" xr:uid="{00000000-0005-0000-0000-000031220000}"/>
    <cellStyle name="Normal 6 3 11" xfId="7391" xr:uid="{00000000-0005-0000-0000-000032220000}"/>
    <cellStyle name="Normal 6 3 12" xfId="7392" xr:uid="{00000000-0005-0000-0000-000033220000}"/>
    <cellStyle name="Normal 6 3 13" xfId="7388" xr:uid="{00000000-0005-0000-0000-000034220000}"/>
    <cellStyle name="Normal 6 3 14" xfId="17174" xr:uid="{00000000-0005-0000-0000-000035220000}"/>
    <cellStyle name="Normal 6 3 2" xfId="7393" xr:uid="{00000000-0005-0000-0000-000036220000}"/>
    <cellStyle name="Normal 6 3 2 2" xfId="7394" xr:uid="{00000000-0005-0000-0000-000037220000}"/>
    <cellStyle name="Normal 6 3 2 2 2" xfId="7395" xr:uid="{00000000-0005-0000-0000-000038220000}"/>
    <cellStyle name="Normal 6 3 2 2 2 2" xfId="7396" xr:uid="{00000000-0005-0000-0000-000039220000}"/>
    <cellStyle name="Normal 6 3 2 2 3" xfId="7397" xr:uid="{00000000-0005-0000-0000-00003A220000}"/>
    <cellStyle name="Normal 6 3 2 2 3 2" xfId="7398" xr:uid="{00000000-0005-0000-0000-00003B220000}"/>
    <cellStyle name="Normal 6 3 2 2 4" xfId="7399" xr:uid="{00000000-0005-0000-0000-00003C220000}"/>
    <cellStyle name="Normal 6 3 2 2 5" xfId="7400" xr:uid="{00000000-0005-0000-0000-00003D220000}"/>
    <cellStyle name="Normal 6 3 2 2 6" xfId="7401" xr:uid="{00000000-0005-0000-0000-00003E220000}"/>
    <cellStyle name="Normal 6 3 2 3" xfId="7402" xr:uid="{00000000-0005-0000-0000-00003F220000}"/>
    <cellStyle name="Normal 6 3 2 3 2" xfId="7403" xr:uid="{00000000-0005-0000-0000-000040220000}"/>
    <cellStyle name="Normal 6 3 2 3 2 2" xfId="7404" xr:uid="{00000000-0005-0000-0000-000041220000}"/>
    <cellStyle name="Normal 6 3 2 3 3" xfId="7405" xr:uid="{00000000-0005-0000-0000-000042220000}"/>
    <cellStyle name="Normal 6 3 2 3 3 2" xfId="7406" xr:uid="{00000000-0005-0000-0000-000043220000}"/>
    <cellStyle name="Normal 6 3 2 3 4" xfId="7407" xr:uid="{00000000-0005-0000-0000-000044220000}"/>
    <cellStyle name="Normal 6 3 2 4" xfId="7408" xr:uid="{00000000-0005-0000-0000-000045220000}"/>
    <cellStyle name="Normal 6 3 2 4 2" xfId="7409" xr:uid="{00000000-0005-0000-0000-000046220000}"/>
    <cellStyle name="Normal 6 3 2 4 2 2" xfId="7410" xr:uid="{00000000-0005-0000-0000-000047220000}"/>
    <cellStyle name="Normal 6 3 2 4 3" xfId="7411" xr:uid="{00000000-0005-0000-0000-000048220000}"/>
    <cellStyle name="Normal 6 3 2 4 3 2" xfId="7412" xr:uid="{00000000-0005-0000-0000-000049220000}"/>
    <cellStyle name="Normal 6 3 2 4 4" xfId="7413" xr:uid="{00000000-0005-0000-0000-00004A220000}"/>
    <cellStyle name="Normal 6 3 2 5" xfId="7414" xr:uid="{00000000-0005-0000-0000-00004B220000}"/>
    <cellStyle name="Normal 6 3 2 5 2" xfId="7415" xr:uid="{00000000-0005-0000-0000-00004C220000}"/>
    <cellStyle name="Normal 6 3 2 6" xfId="7416" xr:uid="{00000000-0005-0000-0000-00004D220000}"/>
    <cellStyle name="Normal 6 3 2 6 2" xfId="7417" xr:uid="{00000000-0005-0000-0000-00004E220000}"/>
    <cellStyle name="Normal 6 3 2 7" xfId="7418" xr:uid="{00000000-0005-0000-0000-00004F220000}"/>
    <cellStyle name="Normal 6 3 2 7 2" xfId="7419" xr:uid="{00000000-0005-0000-0000-000050220000}"/>
    <cellStyle name="Normal 6 3 2 8" xfId="7420" xr:uid="{00000000-0005-0000-0000-000051220000}"/>
    <cellStyle name="Normal 6 3 2 9" xfId="7421" xr:uid="{00000000-0005-0000-0000-000052220000}"/>
    <cellStyle name="Normal 6 3 2_NOI Ok" xfId="7422" xr:uid="{00000000-0005-0000-0000-000053220000}"/>
    <cellStyle name="Normal 6 3 3" xfId="7423" xr:uid="{00000000-0005-0000-0000-000054220000}"/>
    <cellStyle name="Normal 6 3 3 2" xfId="7424" xr:uid="{00000000-0005-0000-0000-000055220000}"/>
    <cellStyle name="Normal 6 3 3 2 2" xfId="7425" xr:uid="{00000000-0005-0000-0000-000056220000}"/>
    <cellStyle name="Normal 6 3 3 2 2 2" xfId="7426" xr:uid="{00000000-0005-0000-0000-000057220000}"/>
    <cellStyle name="Normal 6 3 3 2 3" xfId="7427" xr:uid="{00000000-0005-0000-0000-000058220000}"/>
    <cellStyle name="Normal 6 3 3 2 3 2" xfId="7428" xr:uid="{00000000-0005-0000-0000-000059220000}"/>
    <cellStyle name="Normal 6 3 3 2 4" xfId="7429" xr:uid="{00000000-0005-0000-0000-00005A220000}"/>
    <cellStyle name="Normal 6 3 3 2 5" xfId="7430" xr:uid="{00000000-0005-0000-0000-00005B220000}"/>
    <cellStyle name="Normal 6 3 3 2 6" xfId="7431" xr:uid="{00000000-0005-0000-0000-00005C220000}"/>
    <cellStyle name="Normal 6 3 3 3" xfId="7432" xr:uid="{00000000-0005-0000-0000-00005D220000}"/>
    <cellStyle name="Normal 6 3 3 3 2" xfId="7433" xr:uid="{00000000-0005-0000-0000-00005E220000}"/>
    <cellStyle name="Normal 6 3 3 3 2 2" xfId="7434" xr:uid="{00000000-0005-0000-0000-00005F220000}"/>
    <cellStyle name="Normal 6 3 3 3 3" xfId="7435" xr:uid="{00000000-0005-0000-0000-000060220000}"/>
    <cellStyle name="Normal 6 3 3 3 3 2" xfId="7436" xr:uid="{00000000-0005-0000-0000-000061220000}"/>
    <cellStyle name="Normal 6 3 3 3 4" xfId="7437" xr:uid="{00000000-0005-0000-0000-000062220000}"/>
    <cellStyle name="Normal 6 3 3 4" xfId="7438" xr:uid="{00000000-0005-0000-0000-000063220000}"/>
    <cellStyle name="Normal 6 3 3 4 2" xfId="7439" xr:uid="{00000000-0005-0000-0000-000064220000}"/>
    <cellStyle name="Normal 6 3 3 4 2 2" xfId="7440" xr:uid="{00000000-0005-0000-0000-000065220000}"/>
    <cellStyle name="Normal 6 3 3 4 3" xfId="7441" xr:uid="{00000000-0005-0000-0000-000066220000}"/>
    <cellStyle name="Normal 6 3 3 4 3 2" xfId="7442" xr:uid="{00000000-0005-0000-0000-000067220000}"/>
    <cellStyle name="Normal 6 3 3 4 4" xfId="7443" xr:uid="{00000000-0005-0000-0000-000068220000}"/>
    <cellStyle name="Normal 6 3 3 5" xfId="7444" xr:uid="{00000000-0005-0000-0000-000069220000}"/>
    <cellStyle name="Normal 6 3 3 5 2" xfId="7445" xr:uid="{00000000-0005-0000-0000-00006A220000}"/>
    <cellStyle name="Normal 6 3 3 6" xfId="7446" xr:uid="{00000000-0005-0000-0000-00006B220000}"/>
    <cellStyle name="Normal 6 3 3 6 2" xfId="7447" xr:uid="{00000000-0005-0000-0000-00006C220000}"/>
    <cellStyle name="Normal 6 3 3 7" xfId="7448" xr:uid="{00000000-0005-0000-0000-00006D220000}"/>
    <cellStyle name="Normal 6 3 3 7 2" xfId="7449" xr:uid="{00000000-0005-0000-0000-00006E220000}"/>
    <cellStyle name="Normal 6 3 3 8" xfId="7450" xr:uid="{00000000-0005-0000-0000-00006F220000}"/>
    <cellStyle name="Normal 6 3 3 9" xfId="7451" xr:uid="{00000000-0005-0000-0000-000070220000}"/>
    <cellStyle name="Normal 6 3 3_NOI Ok" xfId="7452" xr:uid="{00000000-0005-0000-0000-000071220000}"/>
    <cellStyle name="Normal 6 3 4" xfId="7453" xr:uid="{00000000-0005-0000-0000-000072220000}"/>
    <cellStyle name="Normal 6 3 4 2" xfId="7454" xr:uid="{00000000-0005-0000-0000-000073220000}"/>
    <cellStyle name="Normal 6 3 4 2 2" xfId="7455" xr:uid="{00000000-0005-0000-0000-000074220000}"/>
    <cellStyle name="Normal 6 3 4 2 2 2" xfId="7456" xr:uid="{00000000-0005-0000-0000-000075220000}"/>
    <cellStyle name="Normal 6 3 4 2 3" xfId="7457" xr:uid="{00000000-0005-0000-0000-000076220000}"/>
    <cellStyle name="Normal 6 3 4 2 3 2" xfId="7458" xr:uid="{00000000-0005-0000-0000-000077220000}"/>
    <cellStyle name="Normal 6 3 4 2 4" xfId="7459" xr:uid="{00000000-0005-0000-0000-000078220000}"/>
    <cellStyle name="Normal 6 3 4 2 5" xfId="7460" xr:uid="{00000000-0005-0000-0000-000079220000}"/>
    <cellStyle name="Normal 6 3 4 2 6" xfId="7461" xr:uid="{00000000-0005-0000-0000-00007A220000}"/>
    <cellStyle name="Normal 6 3 4 3" xfId="7462" xr:uid="{00000000-0005-0000-0000-00007B220000}"/>
    <cellStyle name="Normal 6 3 4 3 2" xfId="7463" xr:uid="{00000000-0005-0000-0000-00007C220000}"/>
    <cellStyle name="Normal 6 3 4 3 2 2" xfId="7464" xr:uid="{00000000-0005-0000-0000-00007D220000}"/>
    <cellStyle name="Normal 6 3 4 3 3" xfId="7465" xr:uid="{00000000-0005-0000-0000-00007E220000}"/>
    <cellStyle name="Normal 6 3 4 3 3 2" xfId="7466" xr:uid="{00000000-0005-0000-0000-00007F220000}"/>
    <cellStyle name="Normal 6 3 4 3 4" xfId="7467" xr:uid="{00000000-0005-0000-0000-000080220000}"/>
    <cellStyle name="Normal 6 3 4 4" xfId="7468" xr:uid="{00000000-0005-0000-0000-000081220000}"/>
    <cellStyle name="Normal 6 3 4 4 2" xfId="7469" xr:uid="{00000000-0005-0000-0000-000082220000}"/>
    <cellStyle name="Normal 6 3 4 4 2 2" xfId="7470" xr:uid="{00000000-0005-0000-0000-000083220000}"/>
    <cellStyle name="Normal 6 3 4 4 3" xfId="7471" xr:uid="{00000000-0005-0000-0000-000084220000}"/>
    <cellStyle name="Normal 6 3 4 4 3 2" xfId="7472" xr:uid="{00000000-0005-0000-0000-000085220000}"/>
    <cellStyle name="Normal 6 3 4 4 4" xfId="7473" xr:uid="{00000000-0005-0000-0000-000086220000}"/>
    <cellStyle name="Normal 6 3 4 5" xfId="7474" xr:uid="{00000000-0005-0000-0000-000087220000}"/>
    <cellStyle name="Normal 6 3 4 5 2" xfId="7475" xr:uid="{00000000-0005-0000-0000-000088220000}"/>
    <cellStyle name="Normal 6 3 4 6" xfId="7476" xr:uid="{00000000-0005-0000-0000-000089220000}"/>
    <cellStyle name="Normal 6 3 4 6 2" xfId="7477" xr:uid="{00000000-0005-0000-0000-00008A220000}"/>
    <cellStyle name="Normal 6 3 4 7" xfId="7478" xr:uid="{00000000-0005-0000-0000-00008B220000}"/>
    <cellStyle name="Normal 6 3 4 7 2" xfId="7479" xr:uid="{00000000-0005-0000-0000-00008C220000}"/>
    <cellStyle name="Normal 6 3 4 8" xfId="7480" xr:uid="{00000000-0005-0000-0000-00008D220000}"/>
    <cellStyle name="Normal 6 3 4 9" xfId="7481" xr:uid="{00000000-0005-0000-0000-00008E220000}"/>
    <cellStyle name="Normal 6 3 4_NOI Ok" xfId="7482" xr:uid="{00000000-0005-0000-0000-00008F220000}"/>
    <cellStyle name="Normal 6 3 5" xfId="7483" xr:uid="{00000000-0005-0000-0000-000090220000}"/>
    <cellStyle name="Normal 6 3 5 2" xfId="7484" xr:uid="{00000000-0005-0000-0000-000091220000}"/>
    <cellStyle name="Normal 6 3 5 2 2" xfId="7485" xr:uid="{00000000-0005-0000-0000-000092220000}"/>
    <cellStyle name="Normal 6 3 5 3" xfId="7486" xr:uid="{00000000-0005-0000-0000-000093220000}"/>
    <cellStyle name="Normal 6 3 5 3 2" xfId="7487" xr:uid="{00000000-0005-0000-0000-000094220000}"/>
    <cellStyle name="Normal 6 3 5 4" xfId="7488" xr:uid="{00000000-0005-0000-0000-000095220000}"/>
    <cellStyle name="Normal 6 3 5 5" xfId="7489" xr:uid="{00000000-0005-0000-0000-000096220000}"/>
    <cellStyle name="Normal 6 3 5 6" xfId="7490" xr:uid="{00000000-0005-0000-0000-000097220000}"/>
    <cellStyle name="Normal 6 3 6" xfId="7491" xr:uid="{00000000-0005-0000-0000-000098220000}"/>
    <cellStyle name="Normal 6 3 6 2" xfId="7492" xr:uid="{00000000-0005-0000-0000-000099220000}"/>
    <cellStyle name="Normal 6 3 6 2 2" xfId="7493" xr:uid="{00000000-0005-0000-0000-00009A220000}"/>
    <cellStyle name="Normal 6 3 6 3" xfId="7494" xr:uid="{00000000-0005-0000-0000-00009B220000}"/>
    <cellStyle name="Normal 6 3 6 3 2" xfId="7495" xr:uid="{00000000-0005-0000-0000-00009C220000}"/>
    <cellStyle name="Normal 6 3 6 4" xfId="7496" xr:uid="{00000000-0005-0000-0000-00009D220000}"/>
    <cellStyle name="Normal 6 3 7" xfId="7497" xr:uid="{00000000-0005-0000-0000-00009E220000}"/>
    <cellStyle name="Normal 6 3 7 2" xfId="7498" xr:uid="{00000000-0005-0000-0000-00009F220000}"/>
    <cellStyle name="Normal 6 3 7 2 2" xfId="7499" xr:uid="{00000000-0005-0000-0000-0000A0220000}"/>
    <cellStyle name="Normal 6 3 7 3" xfId="7500" xr:uid="{00000000-0005-0000-0000-0000A1220000}"/>
    <cellStyle name="Normal 6 3 7 3 2" xfId="7501" xr:uid="{00000000-0005-0000-0000-0000A2220000}"/>
    <cellStyle name="Normal 6 3 7 4" xfId="7502" xr:uid="{00000000-0005-0000-0000-0000A3220000}"/>
    <cellStyle name="Normal 6 3 8" xfId="7503" xr:uid="{00000000-0005-0000-0000-0000A4220000}"/>
    <cellStyle name="Normal 6 3 8 2" xfId="7504" xr:uid="{00000000-0005-0000-0000-0000A5220000}"/>
    <cellStyle name="Normal 6 3 9" xfId="7505" xr:uid="{00000000-0005-0000-0000-0000A6220000}"/>
    <cellStyle name="Normal 6 3 9 2" xfId="7506" xr:uid="{00000000-0005-0000-0000-0000A7220000}"/>
    <cellStyle name="Normal 6 3_NOI Ok" xfId="7507" xr:uid="{00000000-0005-0000-0000-0000A8220000}"/>
    <cellStyle name="Normal 6 4" xfId="518" xr:uid="{00000000-0005-0000-0000-0000A9220000}"/>
    <cellStyle name="Normal 6 4 10" xfId="7509" xr:uid="{00000000-0005-0000-0000-0000AA220000}"/>
    <cellStyle name="Normal 6 4 10 2" xfId="7510" xr:uid="{00000000-0005-0000-0000-0000AB220000}"/>
    <cellStyle name="Normal 6 4 11" xfId="7511" xr:uid="{00000000-0005-0000-0000-0000AC220000}"/>
    <cellStyle name="Normal 6 4 12" xfId="7512" xr:uid="{00000000-0005-0000-0000-0000AD220000}"/>
    <cellStyle name="Normal 6 4 13" xfId="7508" xr:uid="{00000000-0005-0000-0000-0000AE220000}"/>
    <cellStyle name="Normal 6 4 2" xfId="7513" xr:uid="{00000000-0005-0000-0000-0000AF220000}"/>
    <cellStyle name="Normal 6 4 2 2" xfId="7514" xr:uid="{00000000-0005-0000-0000-0000B0220000}"/>
    <cellStyle name="Normal 6 4 2 2 2" xfId="7515" xr:uid="{00000000-0005-0000-0000-0000B1220000}"/>
    <cellStyle name="Normal 6 4 2 2 2 2" xfId="7516" xr:uid="{00000000-0005-0000-0000-0000B2220000}"/>
    <cellStyle name="Normal 6 4 2 2 3" xfId="7517" xr:uid="{00000000-0005-0000-0000-0000B3220000}"/>
    <cellStyle name="Normal 6 4 2 2 3 2" xfId="7518" xr:uid="{00000000-0005-0000-0000-0000B4220000}"/>
    <cellStyle name="Normal 6 4 2 2 4" xfId="7519" xr:uid="{00000000-0005-0000-0000-0000B5220000}"/>
    <cellStyle name="Normal 6 4 2 2 5" xfId="7520" xr:uid="{00000000-0005-0000-0000-0000B6220000}"/>
    <cellStyle name="Normal 6 4 2 2 6" xfId="7521" xr:uid="{00000000-0005-0000-0000-0000B7220000}"/>
    <cellStyle name="Normal 6 4 2 3" xfId="7522" xr:uid="{00000000-0005-0000-0000-0000B8220000}"/>
    <cellStyle name="Normal 6 4 2 3 2" xfId="7523" xr:uid="{00000000-0005-0000-0000-0000B9220000}"/>
    <cellStyle name="Normal 6 4 2 3 2 2" xfId="7524" xr:uid="{00000000-0005-0000-0000-0000BA220000}"/>
    <cellStyle name="Normal 6 4 2 3 3" xfId="7525" xr:uid="{00000000-0005-0000-0000-0000BB220000}"/>
    <cellStyle name="Normal 6 4 2 3 3 2" xfId="7526" xr:uid="{00000000-0005-0000-0000-0000BC220000}"/>
    <cellStyle name="Normal 6 4 2 3 4" xfId="7527" xr:uid="{00000000-0005-0000-0000-0000BD220000}"/>
    <cellStyle name="Normal 6 4 2 4" xfId="7528" xr:uid="{00000000-0005-0000-0000-0000BE220000}"/>
    <cellStyle name="Normal 6 4 2 4 2" xfId="7529" xr:uid="{00000000-0005-0000-0000-0000BF220000}"/>
    <cellStyle name="Normal 6 4 2 4 2 2" xfId="7530" xr:uid="{00000000-0005-0000-0000-0000C0220000}"/>
    <cellStyle name="Normal 6 4 2 4 3" xfId="7531" xr:uid="{00000000-0005-0000-0000-0000C1220000}"/>
    <cellStyle name="Normal 6 4 2 4 3 2" xfId="7532" xr:uid="{00000000-0005-0000-0000-0000C2220000}"/>
    <cellStyle name="Normal 6 4 2 4 4" xfId="7533" xr:uid="{00000000-0005-0000-0000-0000C3220000}"/>
    <cellStyle name="Normal 6 4 2 5" xfId="7534" xr:uid="{00000000-0005-0000-0000-0000C4220000}"/>
    <cellStyle name="Normal 6 4 2 5 2" xfId="7535" xr:uid="{00000000-0005-0000-0000-0000C5220000}"/>
    <cellStyle name="Normal 6 4 2 6" xfId="7536" xr:uid="{00000000-0005-0000-0000-0000C6220000}"/>
    <cellStyle name="Normal 6 4 2 6 2" xfId="7537" xr:uid="{00000000-0005-0000-0000-0000C7220000}"/>
    <cellStyle name="Normal 6 4 2 7" xfId="7538" xr:uid="{00000000-0005-0000-0000-0000C8220000}"/>
    <cellStyle name="Normal 6 4 2 7 2" xfId="7539" xr:uid="{00000000-0005-0000-0000-0000C9220000}"/>
    <cellStyle name="Normal 6 4 2 8" xfId="7540" xr:uid="{00000000-0005-0000-0000-0000CA220000}"/>
    <cellStyle name="Normal 6 4 2 9" xfId="7541" xr:uid="{00000000-0005-0000-0000-0000CB220000}"/>
    <cellStyle name="Normal 6 4 2_NOI Ok" xfId="7542" xr:uid="{00000000-0005-0000-0000-0000CC220000}"/>
    <cellStyle name="Normal 6 4 3" xfId="7543" xr:uid="{00000000-0005-0000-0000-0000CD220000}"/>
    <cellStyle name="Normal 6 4 3 2" xfId="7544" xr:uid="{00000000-0005-0000-0000-0000CE220000}"/>
    <cellStyle name="Normal 6 4 3 2 2" xfId="7545" xr:uid="{00000000-0005-0000-0000-0000CF220000}"/>
    <cellStyle name="Normal 6 4 3 2 2 2" xfId="7546" xr:uid="{00000000-0005-0000-0000-0000D0220000}"/>
    <cellStyle name="Normal 6 4 3 2 3" xfId="7547" xr:uid="{00000000-0005-0000-0000-0000D1220000}"/>
    <cellStyle name="Normal 6 4 3 2 3 2" xfId="7548" xr:uid="{00000000-0005-0000-0000-0000D2220000}"/>
    <cellStyle name="Normal 6 4 3 2 4" xfId="7549" xr:uid="{00000000-0005-0000-0000-0000D3220000}"/>
    <cellStyle name="Normal 6 4 3 2 5" xfId="7550" xr:uid="{00000000-0005-0000-0000-0000D4220000}"/>
    <cellStyle name="Normal 6 4 3 2 6" xfId="7551" xr:uid="{00000000-0005-0000-0000-0000D5220000}"/>
    <cellStyle name="Normal 6 4 3 3" xfId="7552" xr:uid="{00000000-0005-0000-0000-0000D6220000}"/>
    <cellStyle name="Normal 6 4 3 3 2" xfId="7553" xr:uid="{00000000-0005-0000-0000-0000D7220000}"/>
    <cellStyle name="Normal 6 4 3 3 2 2" xfId="7554" xr:uid="{00000000-0005-0000-0000-0000D8220000}"/>
    <cellStyle name="Normal 6 4 3 3 3" xfId="7555" xr:uid="{00000000-0005-0000-0000-0000D9220000}"/>
    <cellStyle name="Normal 6 4 3 3 3 2" xfId="7556" xr:uid="{00000000-0005-0000-0000-0000DA220000}"/>
    <cellStyle name="Normal 6 4 3 3 4" xfId="7557" xr:uid="{00000000-0005-0000-0000-0000DB220000}"/>
    <cellStyle name="Normal 6 4 3 4" xfId="7558" xr:uid="{00000000-0005-0000-0000-0000DC220000}"/>
    <cellStyle name="Normal 6 4 3 4 2" xfId="7559" xr:uid="{00000000-0005-0000-0000-0000DD220000}"/>
    <cellStyle name="Normal 6 4 3 4 2 2" xfId="7560" xr:uid="{00000000-0005-0000-0000-0000DE220000}"/>
    <cellStyle name="Normal 6 4 3 4 3" xfId="7561" xr:uid="{00000000-0005-0000-0000-0000DF220000}"/>
    <cellStyle name="Normal 6 4 3 4 3 2" xfId="7562" xr:uid="{00000000-0005-0000-0000-0000E0220000}"/>
    <cellStyle name="Normal 6 4 3 4 4" xfId="7563" xr:uid="{00000000-0005-0000-0000-0000E1220000}"/>
    <cellStyle name="Normal 6 4 3 5" xfId="7564" xr:uid="{00000000-0005-0000-0000-0000E2220000}"/>
    <cellStyle name="Normal 6 4 3 5 2" xfId="7565" xr:uid="{00000000-0005-0000-0000-0000E3220000}"/>
    <cellStyle name="Normal 6 4 3 6" xfId="7566" xr:uid="{00000000-0005-0000-0000-0000E4220000}"/>
    <cellStyle name="Normal 6 4 3 6 2" xfId="7567" xr:uid="{00000000-0005-0000-0000-0000E5220000}"/>
    <cellStyle name="Normal 6 4 3 7" xfId="7568" xr:uid="{00000000-0005-0000-0000-0000E6220000}"/>
    <cellStyle name="Normal 6 4 3 7 2" xfId="7569" xr:uid="{00000000-0005-0000-0000-0000E7220000}"/>
    <cellStyle name="Normal 6 4 3 8" xfId="7570" xr:uid="{00000000-0005-0000-0000-0000E8220000}"/>
    <cellStyle name="Normal 6 4 3 9" xfId="7571" xr:uid="{00000000-0005-0000-0000-0000E9220000}"/>
    <cellStyle name="Normal 6 4 3_NOI Ok" xfId="7572" xr:uid="{00000000-0005-0000-0000-0000EA220000}"/>
    <cellStyle name="Normal 6 4 4" xfId="7573" xr:uid="{00000000-0005-0000-0000-0000EB220000}"/>
    <cellStyle name="Normal 6 4 4 2" xfId="7574" xr:uid="{00000000-0005-0000-0000-0000EC220000}"/>
    <cellStyle name="Normal 6 4 4 2 2" xfId="7575" xr:uid="{00000000-0005-0000-0000-0000ED220000}"/>
    <cellStyle name="Normal 6 4 4 2 2 2" xfId="7576" xr:uid="{00000000-0005-0000-0000-0000EE220000}"/>
    <cellStyle name="Normal 6 4 4 2 3" xfId="7577" xr:uid="{00000000-0005-0000-0000-0000EF220000}"/>
    <cellStyle name="Normal 6 4 4 2 3 2" xfId="7578" xr:uid="{00000000-0005-0000-0000-0000F0220000}"/>
    <cellStyle name="Normal 6 4 4 2 4" xfId="7579" xr:uid="{00000000-0005-0000-0000-0000F1220000}"/>
    <cellStyle name="Normal 6 4 4 2 5" xfId="7580" xr:uid="{00000000-0005-0000-0000-0000F2220000}"/>
    <cellStyle name="Normal 6 4 4 2 6" xfId="7581" xr:uid="{00000000-0005-0000-0000-0000F3220000}"/>
    <cellStyle name="Normal 6 4 4 3" xfId="7582" xr:uid="{00000000-0005-0000-0000-0000F4220000}"/>
    <cellStyle name="Normal 6 4 4 3 2" xfId="7583" xr:uid="{00000000-0005-0000-0000-0000F5220000}"/>
    <cellStyle name="Normal 6 4 4 3 2 2" xfId="7584" xr:uid="{00000000-0005-0000-0000-0000F6220000}"/>
    <cellStyle name="Normal 6 4 4 3 3" xfId="7585" xr:uid="{00000000-0005-0000-0000-0000F7220000}"/>
    <cellStyle name="Normal 6 4 4 3 3 2" xfId="7586" xr:uid="{00000000-0005-0000-0000-0000F8220000}"/>
    <cellStyle name="Normal 6 4 4 3 4" xfId="7587" xr:uid="{00000000-0005-0000-0000-0000F9220000}"/>
    <cellStyle name="Normal 6 4 4 4" xfId="7588" xr:uid="{00000000-0005-0000-0000-0000FA220000}"/>
    <cellStyle name="Normal 6 4 4 4 2" xfId="7589" xr:uid="{00000000-0005-0000-0000-0000FB220000}"/>
    <cellStyle name="Normal 6 4 4 4 2 2" xfId="7590" xr:uid="{00000000-0005-0000-0000-0000FC220000}"/>
    <cellStyle name="Normal 6 4 4 4 3" xfId="7591" xr:uid="{00000000-0005-0000-0000-0000FD220000}"/>
    <cellStyle name="Normal 6 4 4 4 3 2" xfId="7592" xr:uid="{00000000-0005-0000-0000-0000FE220000}"/>
    <cellStyle name="Normal 6 4 4 4 4" xfId="7593" xr:uid="{00000000-0005-0000-0000-0000FF220000}"/>
    <cellStyle name="Normal 6 4 4 5" xfId="7594" xr:uid="{00000000-0005-0000-0000-000000230000}"/>
    <cellStyle name="Normal 6 4 4 5 2" xfId="7595" xr:uid="{00000000-0005-0000-0000-000001230000}"/>
    <cellStyle name="Normal 6 4 4 6" xfId="7596" xr:uid="{00000000-0005-0000-0000-000002230000}"/>
    <cellStyle name="Normal 6 4 4 6 2" xfId="7597" xr:uid="{00000000-0005-0000-0000-000003230000}"/>
    <cellStyle name="Normal 6 4 4 7" xfId="7598" xr:uid="{00000000-0005-0000-0000-000004230000}"/>
    <cellStyle name="Normal 6 4 4 7 2" xfId="7599" xr:uid="{00000000-0005-0000-0000-000005230000}"/>
    <cellStyle name="Normal 6 4 4 8" xfId="7600" xr:uid="{00000000-0005-0000-0000-000006230000}"/>
    <cellStyle name="Normal 6 4 4 9" xfId="7601" xr:uid="{00000000-0005-0000-0000-000007230000}"/>
    <cellStyle name="Normal 6 4 4_NOI Ok" xfId="7602" xr:uid="{00000000-0005-0000-0000-000008230000}"/>
    <cellStyle name="Normal 6 4 5" xfId="7603" xr:uid="{00000000-0005-0000-0000-000009230000}"/>
    <cellStyle name="Normal 6 4 5 2" xfId="7604" xr:uid="{00000000-0005-0000-0000-00000A230000}"/>
    <cellStyle name="Normal 6 4 5 2 2" xfId="7605" xr:uid="{00000000-0005-0000-0000-00000B230000}"/>
    <cellStyle name="Normal 6 4 5 3" xfId="7606" xr:uid="{00000000-0005-0000-0000-00000C230000}"/>
    <cellStyle name="Normal 6 4 5 3 2" xfId="7607" xr:uid="{00000000-0005-0000-0000-00000D230000}"/>
    <cellStyle name="Normal 6 4 5 4" xfId="7608" xr:uid="{00000000-0005-0000-0000-00000E230000}"/>
    <cellStyle name="Normal 6 4 5 5" xfId="7609" xr:uid="{00000000-0005-0000-0000-00000F230000}"/>
    <cellStyle name="Normal 6 4 5 6" xfId="7610" xr:uid="{00000000-0005-0000-0000-000010230000}"/>
    <cellStyle name="Normal 6 4 6" xfId="7611" xr:uid="{00000000-0005-0000-0000-000011230000}"/>
    <cellStyle name="Normal 6 4 6 2" xfId="7612" xr:uid="{00000000-0005-0000-0000-000012230000}"/>
    <cellStyle name="Normal 6 4 6 2 2" xfId="7613" xr:uid="{00000000-0005-0000-0000-000013230000}"/>
    <cellStyle name="Normal 6 4 6 3" xfId="7614" xr:uid="{00000000-0005-0000-0000-000014230000}"/>
    <cellStyle name="Normal 6 4 6 3 2" xfId="7615" xr:uid="{00000000-0005-0000-0000-000015230000}"/>
    <cellStyle name="Normal 6 4 6 4" xfId="7616" xr:uid="{00000000-0005-0000-0000-000016230000}"/>
    <cellStyle name="Normal 6 4 7" xfId="7617" xr:uid="{00000000-0005-0000-0000-000017230000}"/>
    <cellStyle name="Normal 6 4 7 2" xfId="7618" xr:uid="{00000000-0005-0000-0000-000018230000}"/>
    <cellStyle name="Normal 6 4 7 2 2" xfId="7619" xr:uid="{00000000-0005-0000-0000-000019230000}"/>
    <cellStyle name="Normal 6 4 7 3" xfId="7620" xr:uid="{00000000-0005-0000-0000-00001A230000}"/>
    <cellStyle name="Normal 6 4 7 3 2" xfId="7621" xr:uid="{00000000-0005-0000-0000-00001B230000}"/>
    <cellStyle name="Normal 6 4 7 4" xfId="7622" xr:uid="{00000000-0005-0000-0000-00001C230000}"/>
    <cellStyle name="Normal 6 4 8" xfId="7623" xr:uid="{00000000-0005-0000-0000-00001D230000}"/>
    <cellStyle name="Normal 6 4 8 2" xfId="7624" xr:uid="{00000000-0005-0000-0000-00001E230000}"/>
    <cellStyle name="Normal 6 4 9" xfId="7625" xr:uid="{00000000-0005-0000-0000-00001F230000}"/>
    <cellStyle name="Normal 6 4 9 2" xfId="7626" xr:uid="{00000000-0005-0000-0000-000020230000}"/>
    <cellStyle name="Normal 6 4_NOI Ok" xfId="7627" xr:uid="{00000000-0005-0000-0000-000021230000}"/>
    <cellStyle name="Normal 6 5" xfId="7628" xr:uid="{00000000-0005-0000-0000-000022230000}"/>
    <cellStyle name="Normal 6 5 10" xfId="7629" xr:uid="{00000000-0005-0000-0000-000023230000}"/>
    <cellStyle name="Normal 6 5 10 2" xfId="7630" xr:uid="{00000000-0005-0000-0000-000024230000}"/>
    <cellStyle name="Normal 6 5 11" xfId="7631" xr:uid="{00000000-0005-0000-0000-000025230000}"/>
    <cellStyle name="Normal 6 5 12" xfId="7632" xr:uid="{00000000-0005-0000-0000-000026230000}"/>
    <cellStyle name="Normal 6 5 2" xfId="7633" xr:uid="{00000000-0005-0000-0000-000027230000}"/>
    <cellStyle name="Normal 6 5 2 2" xfId="7634" xr:uid="{00000000-0005-0000-0000-000028230000}"/>
    <cellStyle name="Normal 6 5 2 2 2" xfId="7635" xr:uid="{00000000-0005-0000-0000-000029230000}"/>
    <cellStyle name="Normal 6 5 2 2 2 2" xfId="7636" xr:uid="{00000000-0005-0000-0000-00002A230000}"/>
    <cellStyle name="Normal 6 5 2 2 3" xfId="7637" xr:uid="{00000000-0005-0000-0000-00002B230000}"/>
    <cellStyle name="Normal 6 5 2 2 3 2" xfId="7638" xr:uid="{00000000-0005-0000-0000-00002C230000}"/>
    <cellStyle name="Normal 6 5 2 2 4" xfId="7639" xr:uid="{00000000-0005-0000-0000-00002D230000}"/>
    <cellStyle name="Normal 6 5 2 2 5" xfId="7640" xr:uid="{00000000-0005-0000-0000-00002E230000}"/>
    <cellStyle name="Normal 6 5 2 2 6" xfId="7641" xr:uid="{00000000-0005-0000-0000-00002F230000}"/>
    <cellStyle name="Normal 6 5 2 3" xfId="7642" xr:uid="{00000000-0005-0000-0000-000030230000}"/>
    <cellStyle name="Normal 6 5 2 3 2" xfId="7643" xr:uid="{00000000-0005-0000-0000-000031230000}"/>
    <cellStyle name="Normal 6 5 2 3 2 2" xfId="7644" xr:uid="{00000000-0005-0000-0000-000032230000}"/>
    <cellStyle name="Normal 6 5 2 3 3" xfId="7645" xr:uid="{00000000-0005-0000-0000-000033230000}"/>
    <cellStyle name="Normal 6 5 2 3 3 2" xfId="7646" xr:uid="{00000000-0005-0000-0000-000034230000}"/>
    <cellStyle name="Normal 6 5 2 3 4" xfId="7647" xr:uid="{00000000-0005-0000-0000-000035230000}"/>
    <cellStyle name="Normal 6 5 2 4" xfId="7648" xr:uid="{00000000-0005-0000-0000-000036230000}"/>
    <cellStyle name="Normal 6 5 2 4 2" xfId="7649" xr:uid="{00000000-0005-0000-0000-000037230000}"/>
    <cellStyle name="Normal 6 5 2 4 2 2" xfId="7650" xr:uid="{00000000-0005-0000-0000-000038230000}"/>
    <cellStyle name="Normal 6 5 2 4 3" xfId="7651" xr:uid="{00000000-0005-0000-0000-000039230000}"/>
    <cellStyle name="Normal 6 5 2 4 3 2" xfId="7652" xr:uid="{00000000-0005-0000-0000-00003A230000}"/>
    <cellStyle name="Normal 6 5 2 4 4" xfId="7653" xr:uid="{00000000-0005-0000-0000-00003B230000}"/>
    <cellStyle name="Normal 6 5 2 5" xfId="7654" xr:uid="{00000000-0005-0000-0000-00003C230000}"/>
    <cellStyle name="Normal 6 5 2 5 2" xfId="7655" xr:uid="{00000000-0005-0000-0000-00003D230000}"/>
    <cellStyle name="Normal 6 5 2 6" xfId="7656" xr:uid="{00000000-0005-0000-0000-00003E230000}"/>
    <cellStyle name="Normal 6 5 2 6 2" xfId="7657" xr:uid="{00000000-0005-0000-0000-00003F230000}"/>
    <cellStyle name="Normal 6 5 2 7" xfId="7658" xr:uid="{00000000-0005-0000-0000-000040230000}"/>
    <cellStyle name="Normal 6 5 2 7 2" xfId="7659" xr:uid="{00000000-0005-0000-0000-000041230000}"/>
    <cellStyle name="Normal 6 5 2 8" xfId="7660" xr:uid="{00000000-0005-0000-0000-000042230000}"/>
    <cellStyle name="Normal 6 5 2 9" xfId="7661" xr:uid="{00000000-0005-0000-0000-000043230000}"/>
    <cellStyle name="Normal 6 5 2_NOI Ok" xfId="7662" xr:uid="{00000000-0005-0000-0000-000044230000}"/>
    <cellStyle name="Normal 6 5 3" xfId="7663" xr:uid="{00000000-0005-0000-0000-000045230000}"/>
    <cellStyle name="Normal 6 5 3 2" xfId="7664" xr:uid="{00000000-0005-0000-0000-000046230000}"/>
    <cellStyle name="Normal 6 5 3 2 2" xfId="7665" xr:uid="{00000000-0005-0000-0000-000047230000}"/>
    <cellStyle name="Normal 6 5 3 2 2 2" xfId="7666" xr:uid="{00000000-0005-0000-0000-000048230000}"/>
    <cellStyle name="Normal 6 5 3 2 3" xfId="7667" xr:uid="{00000000-0005-0000-0000-000049230000}"/>
    <cellStyle name="Normal 6 5 3 2 3 2" xfId="7668" xr:uid="{00000000-0005-0000-0000-00004A230000}"/>
    <cellStyle name="Normal 6 5 3 2 4" xfId="7669" xr:uid="{00000000-0005-0000-0000-00004B230000}"/>
    <cellStyle name="Normal 6 5 3 2 5" xfId="7670" xr:uid="{00000000-0005-0000-0000-00004C230000}"/>
    <cellStyle name="Normal 6 5 3 2 6" xfId="7671" xr:uid="{00000000-0005-0000-0000-00004D230000}"/>
    <cellStyle name="Normal 6 5 3 3" xfId="7672" xr:uid="{00000000-0005-0000-0000-00004E230000}"/>
    <cellStyle name="Normal 6 5 3 3 2" xfId="7673" xr:uid="{00000000-0005-0000-0000-00004F230000}"/>
    <cellStyle name="Normal 6 5 3 3 2 2" xfId="7674" xr:uid="{00000000-0005-0000-0000-000050230000}"/>
    <cellStyle name="Normal 6 5 3 3 3" xfId="7675" xr:uid="{00000000-0005-0000-0000-000051230000}"/>
    <cellStyle name="Normal 6 5 3 3 3 2" xfId="7676" xr:uid="{00000000-0005-0000-0000-000052230000}"/>
    <cellStyle name="Normal 6 5 3 3 4" xfId="7677" xr:uid="{00000000-0005-0000-0000-000053230000}"/>
    <cellStyle name="Normal 6 5 3 4" xfId="7678" xr:uid="{00000000-0005-0000-0000-000054230000}"/>
    <cellStyle name="Normal 6 5 3 4 2" xfId="7679" xr:uid="{00000000-0005-0000-0000-000055230000}"/>
    <cellStyle name="Normal 6 5 3 4 2 2" xfId="7680" xr:uid="{00000000-0005-0000-0000-000056230000}"/>
    <cellStyle name="Normal 6 5 3 4 3" xfId="7681" xr:uid="{00000000-0005-0000-0000-000057230000}"/>
    <cellStyle name="Normal 6 5 3 4 3 2" xfId="7682" xr:uid="{00000000-0005-0000-0000-000058230000}"/>
    <cellStyle name="Normal 6 5 3 4 4" xfId="7683" xr:uid="{00000000-0005-0000-0000-000059230000}"/>
    <cellStyle name="Normal 6 5 3 5" xfId="7684" xr:uid="{00000000-0005-0000-0000-00005A230000}"/>
    <cellStyle name="Normal 6 5 3 5 2" xfId="7685" xr:uid="{00000000-0005-0000-0000-00005B230000}"/>
    <cellStyle name="Normal 6 5 3 6" xfId="7686" xr:uid="{00000000-0005-0000-0000-00005C230000}"/>
    <cellStyle name="Normal 6 5 3 6 2" xfId="7687" xr:uid="{00000000-0005-0000-0000-00005D230000}"/>
    <cellStyle name="Normal 6 5 3 7" xfId="7688" xr:uid="{00000000-0005-0000-0000-00005E230000}"/>
    <cellStyle name="Normal 6 5 3 7 2" xfId="7689" xr:uid="{00000000-0005-0000-0000-00005F230000}"/>
    <cellStyle name="Normal 6 5 3 8" xfId="7690" xr:uid="{00000000-0005-0000-0000-000060230000}"/>
    <cellStyle name="Normal 6 5 3 9" xfId="7691" xr:uid="{00000000-0005-0000-0000-000061230000}"/>
    <cellStyle name="Normal 6 5 3_NOI Ok" xfId="7692" xr:uid="{00000000-0005-0000-0000-000062230000}"/>
    <cellStyle name="Normal 6 5 4" xfId="7693" xr:uid="{00000000-0005-0000-0000-000063230000}"/>
    <cellStyle name="Normal 6 5 4 2" xfId="7694" xr:uid="{00000000-0005-0000-0000-000064230000}"/>
    <cellStyle name="Normal 6 5 4 2 2" xfId="7695" xr:uid="{00000000-0005-0000-0000-000065230000}"/>
    <cellStyle name="Normal 6 5 4 2 2 2" xfId="7696" xr:uid="{00000000-0005-0000-0000-000066230000}"/>
    <cellStyle name="Normal 6 5 4 2 3" xfId="7697" xr:uid="{00000000-0005-0000-0000-000067230000}"/>
    <cellStyle name="Normal 6 5 4 2 3 2" xfId="7698" xr:uid="{00000000-0005-0000-0000-000068230000}"/>
    <cellStyle name="Normal 6 5 4 2 4" xfId="7699" xr:uid="{00000000-0005-0000-0000-000069230000}"/>
    <cellStyle name="Normal 6 5 4 2 5" xfId="7700" xr:uid="{00000000-0005-0000-0000-00006A230000}"/>
    <cellStyle name="Normal 6 5 4 2 6" xfId="7701" xr:uid="{00000000-0005-0000-0000-00006B230000}"/>
    <cellStyle name="Normal 6 5 4 3" xfId="7702" xr:uid="{00000000-0005-0000-0000-00006C230000}"/>
    <cellStyle name="Normal 6 5 4 3 2" xfId="7703" xr:uid="{00000000-0005-0000-0000-00006D230000}"/>
    <cellStyle name="Normal 6 5 4 3 2 2" xfId="7704" xr:uid="{00000000-0005-0000-0000-00006E230000}"/>
    <cellStyle name="Normal 6 5 4 3 3" xfId="7705" xr:uid="{00000000-0005-0000-0000-00006F230000}"/>
    <cellStyle name="Normal 6 5 4 3 3 2" xfId="7706" xr:uid="{00000000-0005-0000-0000-000070230000}"/>
    <cellStyle name="Normal 6 5 4 3 4" xfId="7707" xr:uid="{00000000-0005-0000-0000-000071230000}"/>
    <cellStyle name="Normal 6 5 4 4" xfId="7708" xr:uid="{00000000-0005-0000-0000-000072230000}"/>
    <cellStyle name="Normal 6 5 4 4 2" xfId="7709" xr:uid="{00000000-0005-0000-0000-000073230000}"/>
    <cellStyle name="Normal 6 5 4 4 2 2" xfId="7710" xr:uid="{00000000-0005-0000-0000-000074230000}"/>
    <cellStyle name="Normal 6 5 4 4 3" xfId="7711" xr:uid="{00000000-0005-0000-0000-000075230000}"/>
    <cellStyle name="Normal 6 5 4 4 3 2" xfId="7712" xr:uid="{00000000-0005-0000-0000-000076230000}"/>
    <cellStyle name="Normal 6 5 4 4 4" xfId="7713" xr:uid="{00000000-0005-0000-0000-000077230000}"/>
    <cellStyle name="Normal 6 5 4 5" xfId="7714" xr:uid="{00000000-0005-0000-0000-000078230000}"/>
    <cellStyle name="Normal 6 5 4 5 2" xfId="7715" xr:uid="{00000000-0005-0000-0000-000079230000}"/>
    <cellStyle name="Normal 6 5 4 6" xfId="7716" xr:uid="{00000000-0005-0000-0000-00007A230000}"/>
    <cellStyle name="Normal 6 5 4 6 2" xfId="7717" xr:uid="{00000000-0005-0000-0000-00007B230000}"/>
    <cellStyle name="Normal 6 5 4 7" xfId="7718" xr:uid="{00000000-0005-0000-0000-00007C230000}"/>
    <cellStyle name="Normal 6 5 4 7 2" xfId="7719" xr:uid="{00000000-0005-0000-0000-00007D230000}"/>
    <cellStyle name="Normal 6 5 4 8" xfId="7720" xr:uid="{00000000-0005-0000-0000-00007E230000}"/>
    <cellStyle name="Normal 6 5 4 9" xfId="7721" xr:uid="{00000000-0005-0000-0000-00007F230000}"/>
    <cellStyle name="Normal 6 5 4_NOI Ok" xfId="7722" xr:uid="{00000000-0005-0000-0000-000080230000}"/>
    <cellStyle name="Normal 6 5 5" xfId="7723" xr:uid="{00000000-0005-0000-0000-000081230000}"/>
    <cellStyle name="Normal 6 5 5 2" xfId="7724" xr:uid="{00000000-0005-0000-0000-000082230000}"/>
    <cellStyle name="Normal 6 5 5 2 2" xfId="7725" xr:uid="{00000000-0005-0000-0000-000083230000}"/>
    <cellStyle name="Normal 6 5 5 3" xfId="7726" xr:uid="{00000000-0005-0000-0000-000084230000}"/>
    <cellStyle name="Normal 6 5 5 3 2" xfId="7727" xr:uid="{00000000-0005-0000-0000-000085230000}"/>
    <cellStyle name="Normal 6 5 5 4" xfId="7728" xr:uid="{00000000-0005-0000-0000-000086230000}"/>
    <cellStyle name="Normal 6 5 5 5" xfId="7729" xr:uid="{00000000-0005-0000-0000-000087230000}"/>
    <cellStyle name="Normal 6 5 5 6" xfId="7730" xr:uid="{00000000-0005-0000-0000-000088230000}"/>
    <cellStyle name="Normal 6 5 6" xfId="7731" xr:uid="{00000000-0005-0000-0000-000089230000}"/>
    <cellStyle name="Normal 6 5 6 2" xfId="7732" xr:uid="{00000000-0005-0000-0000-00008A230000}"/>
    <cellStyle name="Normal 6 5 6 2 2" xfId="7733" xr:uid="{00000000-0005-0000-0000-00008B230000}"/>
    <cellStyle name="Normal 6 5 6 3" xfId="7734" xr:uid="{00000000-0005-0000-0000-00008C230000}"/>
    <cellStyle name="Normal 6 5 6 3 2" xfId="7735" xr:uid="{00000000-0005-0000-0000-00008D230000}"/>
    <cellStyle name="Normal 6 5 6 4" xfId="7736" xr:uid="{00000000-0005-0000-0000-00008E230000}"/>
    <cellStyle name="Normal 6 5 7" xfId="7737" xr:uid="{00000000-0005-0000-0000-00008F230000}"/>
    <cellStyle name="Normal 6 5 7 2" xfId="7738" xr:uid="{00000000-0005-0000-0000-000090230000}"/>
    <cellStyle name="Normal 6 5 7 2 2" xfId="7739" xr:uid="{00000000-0005-0000-0000-000091230000}"/>
    <cellStyle name="Normal 6 5 7 3" xfId="7740" xr:uid="{00000000-0005-0000-0000-000092230000}"/>
    <cellStyle name="Normal 6 5 7 3 2" xfId="7741" xr:uid="{00000000-0005-0000-0000-000093230000}"/>
    <cellStyle name="Normal 6 5 7 4" xfId="7742" xr:uid="{00000000-0005-0000-0000-000094230000}"/>
    <cellStyle name="Normal 6 5 8" xfId="7743" xr:uid="{00000000-0005-0000-0000-000095230000}"/>
    <cellStyle name="Normal 6 5 8 2" xfId="7744" xr:uid="{00000000-0005-0000-0000-000096230000}"/>
    <cellStyle name="Normal 6 5 9" xfId="7745" xr:uid="{00000000-0005-0000-0000-000097230000}"/>
    <cellStyle name="Normal 6 5 9 2" xfId="7746" xr:uid="{00000000-0005-0000-0000-000098230000}"/>
    <cellStyle name="Normal 6 5_NOI Ok" xfId="7747" xr:uid="{00000000-0005-0000-0000-000099230000}"/>
    <cellStyle name="Normal 6 6" xfId="7748" xr:uid="{00000000-0005-0000-0000-00009A230000}"/>
    <cellStyle name="Normal 6 6 2" xfId="7749" xr:uid="{00000000-0005-0000-0000-00009B230000}"/>
    <cellStyle name="Normal 6 6 2 2" xfId="7750" xr:uid="{00000000-0005-0000-0000-00009C230000}"/>
    <cellStyle name="Normal 6 6 3" xfId="7751" xr:uid="{00000000-0005-0000-0000-00009D230000}"/>
    <cellStyle name="Normal 6 6 3 2" xfId="7752" xr:uid="{00000000-0005-0000-0000-00009E230000}"/>
    <cellStyle name="Normal 6 6 4" xfId="7753" xr:uid="{00000000-0005-0000-0000-00009F230000}"/>
    <cellStyle name="Normal 6 6 5" xfId="7754" xr:uid="{00000000-0005-0000-0000-0000A0230000}"/>
    <cellStyle name="Normal 6 6 6" xfId="7755" xr:uid="{00000000-0005-0000-0000-0000A1230000}"/>
    <cellStyle name="Normal 6 7" xfId="7756" xr:uid="{00000000-0005-0000-0000-0000A2230000}"/>
    <cellStyle name="Normal 6 7 2" xfId="7757" xr:uid="{00000000-0005-0000-0000-0000A3230000}"/>
    <cellStyle name="Normal 6 7 2 2" xfId="7758" xr:uid="{00000000-0005-0000-0000-0000A4230000}"/>
    <cellStyle name="Normal 6 7 3" xfId="7759" xr:uid="{00000000-0005-0000-0000-0000A5230000}"/>
    <cellStyle name="Normal 6 7 3 2" xfId="7760" xr:uid="{00000000-0005-0000-0000-0000A6230000}"/>
    <cellStyle name="Normal 6 7 4" xfId="7761" xr:uid="{00000000-0005-0000-0000-0000A7230000}"/>
    <cellStyle name="Normal 6 8" xfId="7762" xr:uid="{00000000-0005-0000-0000-0000A8230000}"/>
    <cellStyle name="Normal 6 8 2" xfId="7763" xr:uid="{00000000-0005-0000-0000-0000A9230000}"/>
    <cellStyle name="Normal 6 8 2 2" xfId="7764" xr:uid="{00000000-0005-0000-0000-0000AA230000}"/>
    <cellStyle name="Normal 6 8 3" xfId="7765" xr:uid="{00000000-0005-0000-0000-0000AB230000}"/>
    <cellStyle name="Normal 6 8 3 2" xfId="7766" xr:uid="{00000000-0005-0000-0000-0000AC230000}"/>
    <cellStyle name="Normal 6 8 4" xfId="7767" xr:uid="{00000000-0005-0000-0000-0000AD230000}"/>
    <cellStyle name="Normal 6 9" xfId="7768" xr:uid="{00000000-0005-0000-0000-0000AE230000}"/>
    <cellStyle name="Normal 6 9 2" xfId="7769" xr:uid="{00000000-0005-0000-0000-0000AF230000}"/>
    <cellStyle name="Normal 6_FBM-CPX-CAPEX" xfId="7770" xr:uid="{00000000-0005-0000-0000-0000B0230000}"/>
    <cellStyle name="Normal 60" xfId="11327" xr:uid="{00000000-0005-0000-0000-0000B1230000}"/>
    <cellStyle name="Normal 61" xfId="11335" xr:uid="{00000000-0005-0000-0000-0000B2230000}"/>
    <cellStyle name="Normal 62" xfId="11337" xr:uid="{00000000-0005-0000-0000-0000B3230000}"/>
    <cellStyle name="Normal 63" xfId="11339" xr:uid="{00000000-0005-0000-0000-0000B4230000}"/>
    <cellStyle name="Normal 64" xfId="11340" xr:uid="{00000000-0005-0000-0000-0000B5230000}"/>
    <cellStyle name="Normal 65" xfId="11344" xr:uid="{00000000-0005-0000-0000-0000B6230000}"/>
    <cellStyle name="Normal 66" xfId="11343" xr:uid="{00000000-0005-0000-0000-0000B7230000}"/>
    <cellStyle name="Normal 67" xfId="11341" xr:uid="{00000000-0005-0000-0000-0000B8230000}"/>
    <cellStyle name="Normal 68" xfId="11349" xr:uid="{00000000-0005-0000-0000-0000B9230000}"/>
    <cellStyle name="Normal 69" xfId="11342" xr:uid="{00000000-0005-0000-0000-0000BA230000}"/>
    <cellStyle name="Normal 7" xfId="58" xr:uid="{00000000-0005-0000-0000-0000BB230000}"/>
    <cellStyle name="Normal 7 2" xfId="166" xr:uid="{00000000-0005-0000-0000-0000BC230000}"/>
    <cellStyle name="Normal 7 2 2" xfId="7773" xr:uid="{00000000-0005-0000-0000-0000BD230000}"/>
    <cellStyle name="Normal 7 2 2 2" xfId="7774" xr:uid="{00000000-0005-0000-0000-0000BE230000}"/>
    <cellStyle name="Normal 7 2 3" xfId="7775" xr:uid="{00000000-0005-0000-0000-0000BF230000}"/>
    <cellStyle name="Normal 7 2 3 2" xfId="7776" xr:uid="{00000000-0005-0000-0000-0000C0230000}"/>
    <cellStyle name="Normal 7 2 4" xfId="7777" xr:uid="{00000000-0005-0000-0000-0000C1230000}"/>
    <cellStyle name="Normal 7 2 5" xfId="7772" xr:uid="{00000000-0005-0000-0000-0000C2230000}"/>
    <cellStyle name="Normal 7 3" xfId="200" xr:uid="{00000000-0005-0000-0000-0000C3230000}"/>
    <cellStyle name="Normal 7 3 2" xfId="7779" xr:uid="{00000000-0005-0000-0000-0000C4230000}"/>
    <cellStyle name="Normal 7 3 2 2" xfId="7780" xr:uid="{00000000-0005-0000-0000-0000C5230000}"/>
    <cellStyle name="Normal 7 3 2 3" xfId="17522" xr:uid="{00000000-0005-0000-0000-0000C6230000}"/>
    <cellStyle name="Normal 7 3 3" xfId="7781" xr:uid="{00000000-0005-0000-0000-0000C7230000}"/>
    <cellStyle name="Normal 7 3 3 2" xfId="7782" xr:uid="{00000000-0005-0000-0000-0000C8230000}"/>
    <cellStyle name="Normal 7 3 4" xfId="7783" xr:uid="{00000000-0005-0000-0000-0000C9230000}"/>
    <cellStyle name="Normal 7 3 5" xfId="7778" xr:uid="{00000000-0005-0000-0000-0000CA230000}"/>
    <cellStyle name="Normal 7 3 6" xfId="17496" xr:uid="{00000000-0005-0000-0000-0000CB230000}"/>
    <cellStyle name="Normal 7 4" xfId="145" xr:uid="{00000000-0005-0000-0000-0000CC230000}"/>
    <cellStyle name="Normal 7 4 2" xfId="7785" xr:uid="{00000000-0005-0000-0000-0000CD230000}"/>
    <cellStyle name="Normal 7 4 2 2" xfId="7786" xr:uid="{00000000-0005-0000-0000-0000CE230000}"/>
    <cellStyle name="Normal 7 4 3" xfId="7787" xr:uid="{00000000-0005-0000-0000-0000CF230000}"/>
    <cellStyle name="Normal 7 4 3 2" xfId="7788" xr:uid="{00000000-0005-0000-0000-0000D0230000}"/>
    <cellStyle name="Normal 7 4 4" xfId="7789" xr:uid="{00000000-0005-0000-0000-0000D1230000}"/>
    <cellStyle name="Normal 7 4 5" xfId="7784" xr:uid="{00000000-0005-0000-0000-0000D2230000}"/>
    <cellStyle name="Normal 7 5" xfId="7790" xr:uid="{00000000-0005-0000-0000-0000D3230000}"/>
    <cellStyle name="Normal 7 5 2" xfId="7791" xr:uid="{00000000-0005-0000-0000-0000D4230000}"/>
    <cellStyle name="Normal 7 6" xfId="7792" xr:uid="{00000000-0005-0000-0000-0000D5230000}"/>
    <cellStyle name="Normal 7 7" xfId="11331" xr:uid="{00000000-0005-0000-0000-0000D6230000}"/>
    <cellStyle name="Normal 7 8" xfId="11443" xr:uid="{00000000-0005-0000-0000-0000D7230000}"/>
    <cellStyle name="Normal 7 9" xfId="7771" xr:uid="{00000000-0005-0000-0000-0000D8230000}"/>
    <cellStyle name="Normal 7_NOI Ok" xfId="7793" xr:uid="{00000000-0005-0000-0000-0000D9230000}"/>
    <cellStyle name="Normal 70" xfId="11351" xr:uid="{00000000-0005-0000-0000-0000DA230000}"/>
    <cellStyle name="Normal 71" xfId="11353" xr:uid="{00000000-0005-0000-0000-0000DB230000}"/>
    <cellStyle name="Normal 72" xfId="11348" xr:uid="{00000000-0005-0000-0000-0000DC230000}"/>
    <cellStyle name="Normal 73" xfId="11359" xr:uid="{00000000-0005-0000-0000-0000DD230000}"/>
    <cellStyle name="Normal 74" xfId="11364" xr:uid="{00000000-0005-0000-0000-0000DE230000}"/>
    <cellStyle name="Normal 75" xfId="11361" xr:uid="{00000000-0005-0000-0000-0000DF230000}"/>
    <cellStyle name="Normal 76" xfId="11366" xr:uid="{00000000-0005-0000-0000-0000E0230000}"/>
    <cellStyle name="Normal 77" xfId="11362" xr:uid="{00000000-0005-0000-0000-0000E1230000}"/>
    <cellStyle name="Normal 78" xfId="11368" xr:uid="{00000000-0005-0000-0000-0000E2230000}"/>
    <cellStyle name="Normal 79" xfId="11370" xr:uid="{00000000-0005-0000-0000-0000E3230000}"/>
    <cellStyle name="Normal 8" xfId="5" xr:uid="{00000000-0005-0000-0000-0000E4230000}"/>
    <cellStyle name="Normal 8 10" xfId="7795" xr:uid="{00000000-0005-0000-0000-0000E5230000}"/>
    <cellStyle name="Normal 8 10 10" xfId="7796" xr:uid="{00000000-0005-0000-0000-0000E6230000}"/>
    <cellStyle name="Normal 8 10 10 2" xfId="7797" xr:uid="{00000000-0005-0000-0000-0000E7230000}"/>
    <cellStyle name="Normal 8 10 11" xfId="7798" xr:uid="{00000000-0005-0000-0000-0000E8230000}"/>
    <cellStyle name="Normal 8 10 12" xfId="7799" xr:uid="{00000000-0005-0000-0000-0000E9230000}"/>
    <cellStyle name="Normal 8 10 2" xfId="7800" xr:uid="{00000000-0005-0000-0000-0000EA230000}"/>
    <cellStyle name="Normal 8 10 2 2" xfId="7801" xr:uid="{00000000-0005-0000-0000-0000EB230000}"/>
    <cellStyle name="Normal 8 10 2 2 2" xfId="7802" xr:uid="{00000000-0005-0000-0000-0000EC230000}"/>
    <cellStyle name="Normal 8 10 2 2 2 2" xfId="7803" xr:uid="{00000000-0005-0000-0000-0000ED230000}"/>
    <cellStyle name="Normal 8 10 2 2 3" xfId="7804" xr:uid="{00000000-0005-0000-0000-0000EE230000}"/>
    <cellStyle name="Normal 8 10 2 2 3 2" xfId="7805" xr:uid="{00000000-0005-0000-0000-0000EF230000}"/>
    <cellStyle name="Normal 8 10 2 2 4" xfId="7806" xr:uid="{00000000-0005-0000-0000-0000F0230000}"/>
    <cellStyle name="Normal 8 10 2 2 5" xfId="7807" xr:uid="{00000000-0005-0000-0000-0000F1230000}"/>
    <cellStyle name="Normal 8 10 2 2 6" xfId="7808" xr:uid="{00000000-0005-0000-0000-0000F2230000}"/>
    <cellStyle name="Normal 8 10 2 3" xfId="7809" xr:uid="{00000000-0005-0000-0000-0000F3230000}"/>
    <cellStyle name="Normal 8 10 2 3 2" xfId="7810" xr:uid="{00000000-0005-0000-0000-0000F4230000}"/>
    <cellStyle name="Normal 8 10 2 3 2 2" xfId="7811" xr:uid="{00000000-0005-0000-0000-0000F5230000}"/>
    <cellStyle name="Normal 8 10 2 3 3" xfId="7812" xr:uid="{00000000-0005-0000-0000-0000F6230000}"/>
    <cellStyle name="Normal 8 10 2 3 3 2" xfId="7813" xr:uid="{00000000-0005-0000-0000-0000F7230000}"/>
    <cellStyle name="Normal 8 10 2 3 4" xfId="7814" xr:uid="{00000000-0005-0000-0000-0000F8230000}"/>
    <cellStyle name="Normal 8 10 2 4" xfId="7815" xr:uid="{00000000-0005-0000-0000-0000F9230000}"/>
    <cellStyle name="Normal 8 10 2 4 2" xfId="7816" xr:uid="{00000000-0005-0000-0000-0000FA230000}"/>
    <cellStyle name="Normal 8 10 2 4 2 2" xfId="7817" xr:uid="{00000000-0005-0000-0000-0000FB230000}"/>
    <cellStyle name="Normal 8 10 2 4 3" xfId="7818" xr:uid="{00000000-0005-0000-0000-0000FC230000}"/>
    <cellStyle name="Normal 8 10 2 4 3 2" xfId="7819" xr:uid="{00000000-0005-0000-0000-0000FD230000}"/>
    <cellStyle name="Normal 8 10 2 4 4" xfId="7820" xr:uid="{00000000-0005-0000-0000-0000FE230000}"/>
    <cellStyle name="Normal 8 10 2 5" xfId="7821" xr:uid="{00000000-0005-0000-0000-0000FF230000}"/>
    <cellStyle name="Normal 8 10 2 5 2" xfId="7822" xr:uid="{00000000-0005-0000-0000-000000240000}"/>
    <cellStyle name="Normal 8 10 2 6" xfId="7823" xr:uid="{00000000-0005-0000-0000-000001240000}"/>
    <cellStyle name="Normal 8 10 2 6 2" xfId="7824" xr:uid="{00000000-0005-0000-0000-000002240000}"/>
    <cellStyle name="Normal 8 10 2 7" xfId="7825" xr:uid="{00000000-0005-0000-0000-000003240000}"/>
    <cellStyle name="Normal 8 10 2 7 2" xfId="7826" xr:uid="{00000000-0005-0000-0000-000004240000}"/>
    <cellStyle name="Normal 8 10 2 8" xfId="7827" xr:uid="{00000000-0005-0000-0000-000005240000}"/>
    <cellStyle name="Normal 8 10 2 9" xfId="7828" xr:uid="{00000000-0005-0000-0000-000006240000}"/>
    <cellStyle name="Normal 8 10 2_NOI Ok" xfId="7829" xr:uid="{00000000-0005-0000-0000-000007240000}"/>
    <cellStyle name="Normal 8 10 3" xfId="7830" xr:uid="{00000000-0005-0000-0000-000008240000}"/>
    <cellStyle name="Normal 8 10 3 2" xfId="7831" xr:uid="{00000000-0005-0000-0000-000009240000}"/>
    <cellStyle name="Normal 8 10 3 2 2" xfId="7832" xr:uid="{00000000-0005-0000-0000-00000A240000}"/>
    <cellStyle name="Normal 8 10 3 2 2 2" xfId="7833" xr:uid="{00000000-0005-0000-0000-00000B240000}"/>
    <cellStyle name="Normal 8 10 3 2 3" xfId="7834" xr:uid="{00000000-0005-0000-0000-00000C240000}"/>
    <cellStyle name="Normal 8 10 3 2 3 2" xfId="7835" xr:uid="{00000000-0005-0000-0000-00000D240000}"/>
    <cellStyle name="Normal 8 10 3 2 4" xfId="7836" xr:uid="{00000000-0005-0000-0000-00000E240000}"/>
    <cellStyle name="Normal 8 10 3 2 5" xfId="7837" xr:uid="{00000000-0005-0000-0000-00000F240000}"/>
    <cellStyle name="Normal 8 10 3 2 6" xfId="7838" xr:uid="{00000000-0005-0000-0000-000010240000}"/>
    <cellStyle name="Normal 8 10 3 3" xfId="7839" xr:uid="{00000000-0005-0000-0000-000011240000}"/>
    <cellStyle name="Normal 8 10 3 3 2" xfId="7840" xr:uid="{00000000-0005-0000-0000-000012240000}"/>
    <cellStyle name="Normal 8 10 3 3 2 2" xfId="7841" xr:uid="{00000000-0005-0000-0000-000013240000}"/>
    <cellStyle name="Normal 8 10 3 3 3" xfId="7842" xr:uid="{00000000-0005-0000-0000-000014240000}"/>
    <cellStyle name="Normal 8 10 3 3 3 2" xfId="7843" xr:uid="{00000000-0005-0000-0000-000015240000}"/>
    <cellStyle name="Normal 8 10 3 3 4" xfId="7844" xr:uid="{00000000-0005-0000-0000-000016240000}"/>
    <cellStyle name="Normal 8 10 3 4" xfId="7845" xr:uid="{00000000-0005-0000-0000-000017240000}"/>
    <cellStyle name="Normal 8 10 3 4 2" xfId="7846" xr:uid="{00000000-0005-0000-0000-000018240000}"/>
    <cellStyle name="Normal 8 10 3 4 2 2" xfId="7847" xr:uid="{00000000-0005-0000-0000-000019240000}"/>
    <cellStyle name="Normal 8 10 3 4 3" xfId="7848" xr:uid="{00000000-0005-0000-0000-00001A240000}"/>
    <cellStyle name="Normal 8 10 3 4 3 2" xfId="7849" xr:uid="{00000000-0005-0000-0000-00001B240000}"/>
    <cellStyle name="Normal 8 10 3 4 4" xfId="7850" xr:uid="{00000000-0005-0000-0000-00001C240000}"/>
    <cellStyle name="Normal 8 10 3 5" xfId="7851" xr:uid="{00000000-0005-0000-0000-00001D240000}"/>
    <cellStyle name="Normal 8 10 3 5 2" xfId="7852" xr:uid="{00000000-0005-0000-0000-00001E240000}"/>
    <cellStyle name="Normal 8 10 3 6" xfId="7853" xr:uid="{00000000-0005-0000-0000-00001F240000}"/>
    <cellStyle name="Normal 8 10 3 6 2" xfId="7854" xr:uid="{00000000-0005-0000-0000-000020240000}"/>
    <cellStyle name="Normal 8 10 3 7" xfId="7855" xr:uid="{00000000-0005-0000-0000-000021240000}"/>
    <cellStyle name="Normal 8 10 3 7 2" xfId="7856" xr:uid="{00000000-0005-0000-0000-000022240000}"/>
    <cellStyle name="Normal 8 10 3 8" xfId="7857" xr:uid="{00000000-0005-0000-0000-000023240000}"/>
    <cellStyle name="Normal 8 10 3 9" xfId="7858" xr:uid="{00000000-0005-0000-0000-000024240000}"/>
    <cellStyle name="Normal 8 10 3_NOI Ok" xfId="7859" xr:uid="{00000000-0005-0000-0000-000025240000}"/>
    <cellStyle name="Normal 8 10 4" xfId="7860" xr:uid="{00000000-0005-0000-0000-000026240000}"/>
    <cellStyle name="Normal 8 10 4 2" xfId="7861" xr:uid="{00000000-0005-0000-0000-000027240000}"/>
    <cellStyle name="Normal 8 10 4 2 2" xfId="7862" xr:uid="{00000000-0005-0000-0000-000028240000}"/>
    <cellStyle name="Normal 8 10 4 2 2 2" xfId="7863" xr:uid="{00000000-0005-0000-0000-000029240000}"/>
    <cellStyle name="Normal 8 10 4 2 3" xfId="7864" xr:uid="{00000000-0005-0000-0000-00002A240000}"/>
    <cellStyle name="Normal 8 10 4 2 3 2" xfId="7865" xr:uid="{00000000-0005-0000-0000-00002B240000}"/>
    <cellStyle name="Normal 8 10 4 2 4" xfId="7866" xr:uid="{00000000-0005-0000-0000-00002C240000}"/>
    <cellStyle name="Normal 8 10 4 2 5" xfId="7867" xr:uid="{00000000-0005-0000-0000-00002D240000}"/>
    <cellStyle name="Normal 8 10 4 2 6" xfId="7868" xr:uid="{00000000-0005-0000-0000-00002E240000}"/>
    <cellStyle name="Normal 8 10 4 3" xfId="7869" xr:uid="{00000000-0005-0000-0000-00002F240000}"/>
    <cellStyle name="Normal 8 10 4 3 2" xfId="7870" xr:uid="{00000000-0005-0000-0000-000030240000}"/>
    <cellStyle name="Normal 8 10 4 3 2 2" xfId="7871" xr:uid="{00000000-0005-0000-0000-000031240000}"/>
    <cellStyle name="Normal 8 10 4 3 3" xfId="7872" xr:uid="{00000000-0005-0000-0000-000032240000}"/>
    <cellStyle name="Normal 8 10 4 3 3 2" xfId="7873" xr:uid="{00000000-0005-0000-0000-000033240000}"/>
    <cellStyle name="Normal 8 10 4 3 4" xfId="7874" xr:uid="{00000000-0005-0000-0000-000034240000}"/>
    <cellStyle name="Normal 8 10 4 4" xfId="7875" xr:uid="{00000000-0005-0000-0000-000035240000}"/>
    <cellStyle name="Normal 8 10 4 4 2" xfId="7876" xr:uid="{00000000-0005-0000-0000-000036240000}"/>
    <cellStyle name="Normal 8 10 4 4 2 2" xfId="7877" xr:uid="{00000000-0005-0000-0000-000037240000}"/>
    <cellStyle name="Normal 8 10 4 4 3" xfId="7878" xr:uid="{00000000-0005-0000-0000-000038240000}"/>
    <cellStyle name="Normal 8 10 4 4 3 2" xfId="7879" xr:uid="{00000000-0005-0000-0000-000039240000}"/>
    <cellStyle name="Normal 8 10 4 4 4" xfId="7880" xr:uid="{00000000-0005-0000-0000-00003A240000}"/>
    <cellStyle name="Normal 8 10 4 5" xfId="7881" xr:uid="{00000000-0005-0000-0000-00003B240000}"/>
    <cellStyle name="Normal 8 10 4 5 2" xfId="7882" xr:uid="{00000000-0005-0000-0000-00003C240000}"/>
    <cellStyle name="Normal 8 10 4 6" xfId="7883" xr:uid="{00000000-0005-0000-0000-00003D240000}"/>
    <cellStyle name="Normal 8 10 4 6 2" xfId="7884" xr:uid="{00000000-0005-0000-0000-00003E240000}"/>
    <cellStyle name="Normal 8 10 4 7" xfId="7885" xr:uid="{00000000-0005-0000-0000-00003F240000}"/>
    <cellStyle name="Normal 8 10 4 7 2" xfId="7886" xr:uid="{00000000-0005-0000-0000-000040240000}"/>
    <cellStyle name="Normal 8 10 4 8" xfId="7887" xr:uid="{00000000-0005-0000-0000-000041240000}"/>
    <cellStyle name="Normal 8 10 4 9" xfId="7888" xr:uid="{00000000-0005-0000-0000-000042240000}"/>
    <cellStyle name="Normal 8 10 4_NOI Ok" xfId="7889" xr:uid="{00000000-0005-0000-0000-000043240000}"/>
    <cellStyle name="Normal 8 10 5" xfId="7890" xr:uid="{00000000-0005-0000-0000-000044240000}"/>
    <cellStyle name="Normal 8 10 5 2" xfId="7891" xr:uid="{00000000-0005-0000-0000-000045240000}"/>
    <cellStyle name="Normal 8 10 5 2 2" xfId="7892" xr:uid="{00000000-0005-0000-0000-000046240000}"/>
    <cellStyle name="Normal 8 10 5 3" xfId="7893" xr:uid="{00000000-0005-0000-0000-000047240000}"/>
    <cellStyle name="Normal 8 10 5 3 2" xfId="7894" xr:uid="{00000000-0005-0000-0000-000048240000}"/>
    <cellStyle name="Normal 8 10 5 4" xfId="7895" xr:uid="{00000000-0005-0000-0000-000049240000}"/>
    <cellStyle name="Normal 8 10 5 5" xfId="7896" xr:uid="{00000000-0005-0000-0000-00004A240000}"/>
    <cellStyle name="Normal 8 10 5 6" xfId="7897" xr:uid="{00000000-0005-0000-0000-00004B240000}"/>
    <cellStyle name="Normal 8 10 6" xfId="7898" xr:uid="{00000000-0005-0000-0000-00004C240000}"/>
    <cellStyle name="Normal 8 10 6 2" xfId="7899" xr:uid="{00000000-0005-0000-0000-00004D240000}"/>
    <cellStyle name="Normal 8 10 6 2 2" xfId="7900" xr:uid="{00000000-0005-0000-0000-00004E240000}"/>
    <cellStyle name="Normal 8 10 6 3" xfId="7901" xr:uid="{00000000-0005-0000-0000-00004F240000}"/>
    <cellStyle name="Normal 8 10 6 3 2" xfId="7902" xr:uid="{00000000-0005-0000-0000-000050240000}"/>
    <cellStyle name="Normal 8 10 6 4" xfId="7903" xr:uid="{00000000-0005-0000-0000-000051240000}"/>
    <cellStyle name="Normal 8 10 7" xfId="7904" xr:uid="{00000000-0005-0000-0000-000052240000}"/>
    <cellStyle name="Normal 8 10 7 2" xfId="7905" xr:uid="{00000000-0005-0000-0000-000053240000}"/>
    <cellStyle name="Normal 8 10 7 2 2" xfId="7906" xr:uid="{00000000-0005-0000-0000-000054240000}"/>
    <cellStyle name="Normal 8 10 7 3" xfId="7907" xr:uid="{00000000-0005-0000-0000-000055240000}"/>
    <cellStyle name="Normal 8 10 7 3 2" xfId="7908" xr:uid="{00000000-0005-0000-0000-000056240000}"/>
    <cellStyle name="Normal 8 10 7 4" xfId="7909" xr:uid="{00000000-0005-0000-0000-000057240000}"/>
    <cellStyle name="Normal 8 10 8" xfId="7910" xr:uid="{00000000-0005-0000-0000-000058240000}"/>
    <cellStyle name="Normal 8 10 8 2" xfId="7911" xr:uid="{00000000-0005-0000-0000-000059240000}"/>
    <cellStyle name="Normal 8 10 9" xfId="7912" xr:uid="{00000000-0005-0000-0000-00005A240000}"/>
    <cellStyle name="Normal 8 10 9 2" xfId="7913" xr:uid="{00000000-0005-0000-0000-00005B240000}"/>
    <cellStyle name="Normal 8 10_NOI Ok" xfId="7914" xr:uid="{00000000-0005-0000-0000-00005C240000}"/>
    <cellStyle name="Normal 8 11" xfId="7915" xr:uid="{00000000-0005-0000-0000-00005D240000}"/>
    <cellStyle name="Normal 8 11 10" xfId="7916" xr:uid="{00000000-0005-0000-0000-00005E240000}"/>
    <cellStyle name="Normal 8 11 10 2" xfId="7917" xr:uid="{00000000-0005-0000-0000-00005F240000}"/>
    <cellStyle name="Normal 8 11 11" xfId="7918" xr:uid="{00000000-0005-0000-0000-000060240000}"/>
    <cellStyle name="Normal 8 11 12" xfId="7919" xr:uid="{00000000-0005-0000-0000-000061240000}"/>
    <cellStyle name="Normal 8 11 2" xfId="7920" xr:uid="{00000000-0005-0000-0000-000062240000}"/>
    <cellStyle name="Normal 8 11 2 2" xfId="7921" xr:uid="{00000000-0005-0000-0000-000063240000}"/>
    <cellStyle name="Normal 8 11 2 2 2" xfId="7922" xr:uid="{00000000-0005-0000-0000-000064240000}"/>
    <cellStyle name="Normal 8 11 2 2 2 2" xfId="7923" xr:uid="{00000000-0005-0000-0000-000065240000}"/>
    <cellStyle name="Normal 8 11 2 2 3" xfId="7924" xr:uid="{00000000-0005-0000-0000-000066240000}"/>
    <cellStyle name="Normal 8 11 2 2 3 2" xfId="7925" xr:uid="{00000000-0005-0000-0000-000067240000}"/>
    <cellStyle name="Normal 8 11 2 2 4" xfId="7926" xr:uid="{00000000-0005-0000-0000-000068240000}"/>
    <cellStyle name="Normal 8 11 2 2 5" xfId="7927" xr:uid="{00000000-0005-0000-0000-000069240000}"/>
    <cellStyle name="Normal 8 11 2 2 6" xfId="7928" xr:uid="{00000000-0005-0000-0000-00006A240000}"/>
    <cellStyle name="Normal 8 11 2 3" xfId="7929" xr:uid="{00000000-0005-0000-0000-00006B240000}"/>
    <cellStyle name="Normal 8 11 2 3 2" xfId="7930" xr:uid="{00000000-0005-0000-0000-00006C240000}"/>
    <cellStyle name="Normal 8 11 2 3 2 2" xfId="7931" xr:uid="{00000000-0005-0000-0000-00006D240000}"/>
    <cellStyle name="Normal 8 11 2 3 3" xfId="7932" xr:uid="{00000000-0005-0000-0000-00006E240000}"/>
    <cellStyle name="Normal 8 11 2 3 3 2" xfId="7933" xr:uid="{00000000-0005-0000-0000-00006F240000}"/>
    <cellStyle name="Normal 8 11 2 3 4" xfId="7934" xr:uid="{00000000-0005-0000-0000-000070240000}"/>
    <cellStyle name="Normal 8 11 2 4" xfId="7935" xr:uid="{00000000-0005-0000-0000-000071240000}"/>
    <cellStyle name="Normal 8 11 2 4 2" xfId="7936" xr:uid="{00000000-0005-0000-0000-000072240000}"/>
    <cellStyle name="Normal 8 11 2 4 2 2" xfId="7937" xr:uid="{00000000-0005-0000-0000-000073240000}"/>
    <cellStyle name="Normal 8 11 2 4 3" xfId="7938" xr:uid="{00000000-0005-0000-0000-000074240000}"/>
    <cellStyle name="Normal 8 11 2 4 3 2" xfId="7939" xr:uid="{00000000-0005-0000-0000-000075240000}"/>
    <cellStyle name="Normal 8 11 2 4 4" xfId="7940" xr:uid="{00000000-0005-0000-0000-000076240000}"/>
    <cellStyle name="Normal 8 11 2 5" xfId="7941" xr:uid="{00000000-0005-0000-0000-000077240000}"/>
    <cellStyle name="Normal 8 11 2 5 2" xfId="7942" xr:uid="{00000000-0005-0000-0000-000078240000}"/>
    <cellStyle name="Normal 8 11 2 6" xfId="7943" xr:uid="{00000000-0005-0000-0000-000079240000}"/>
    <cellStyle name="Normal 8 11 2 6 2" xfId="7944" xr:uid="{00000000-0005-0000-0000-00007A240000}"/>
    <cellStyle name="Normal 8 11 2 7" xfId="7945" xr:uid="{00000000-0005-0000-0000-00007B240000}"/>
    <cellStyle name="Normal 8 11 2 7 2" xfId="7946" xr:uid="{00000000-0005-0000-0000-00007C240000}"/>
    <cellStyle name="Normal 8 11 2 8" xfId="7947" xr:uid="{00000000-0005-0000-0000-00007D240000}"/>
    <cellStyle name="Normal 8 11 2 9" xfId="7948" xr:uid="{00000000-0005-0000-0000-00007E240000}"/>
    <cellStyle name="Normal 8 11 2_NOI Ok" xfId="7949" xr:uid="{00000000-0005-0000-0000-00007F240000}"/>
    <cellStyle name="Normal 8 11 3" xfId="7950" xr:uid="{00000000-0005-0000-0000-000080240000}"/>
    <cellStyle name="Normal 8 11 3 2" xfId="7951" xr:uid="{00000000-0005-0000-0000-000081240000}"/>
    <cellStyle name="Normal 8 11 3 2 2" xfId="7952" xr:uid="{00000000-0005-0000-0000-000082240000}"/>
    <cellStyle name="Normal 8 11 3 2 2 2" xfId="7953" xr:uid="{00000000-0005-0000-0000-000083240000}"/>
    <cellStyle name="Normal 8 11 3 2 3" xfId="7954" xr:uid="{00000000-0005-0000-0000-000084240000}"/>
    <cellStyle name="Normal 8 11 3 2 3 2" xfId="7955" xr:uid="{00000000-0005-0000-0000-000085240000}"/>
    <cellStyle name="Normal 8 11 3 2 4" xfId="7956" xr:uid="{00000000-0005-0000-0000-000086240000}"/>
    <cellStyle name="Normal 8 11 3 2 5" xfId="7957" xr:uid="{00000000-0005-0000-0000-000087240000}"/>
    <cellStyle name="Normal 8 11 3 2 6" xfId="7958" xr:uid="{00000000-0005-0000-0000-000088240000}"/>
    <cellStyle name="Normal 8 11 3 3" xfId="7959" xr:uid="{00000000-0005-0000-0000-000089240000}"/>
    <cellStyle name="Normal 8 11 3 3 2" xfId="7960" xr:uid="{00000000-0005-0000-0000-00008A240000}"/>
    <cellStyle name="Normal 8 11 3 3 2 2" xfId="7961" xr:uid="{00000000-0005-0000-0000-00008B240000}"/>
    <cellStyle name="Normal 8 11 3 3 3" xfId="7962" xr:uid="{00000000-0005-0000-0000-00008C240000}"/>
    <cellStyle name="Normal 8 11 3 3 3 2" xfId="7963" xr:uid="{00000000-0005-0000-0000-00008D240000}"/>
    <cellStyle name="Normal 8 11 3 3 4" xfId="7964" xr:uid="{00000000-0005-0000-0000-00008E240000}"/>
    <cellStyle name="Normal 8 11 3 4" xfId="7965" xr:uid="{00000000-0005-0000-0000-00008F240000}"/>
    <cellStyle name="Normal 8 11 3 4 2" xfId="7966" xr:uid="{00000000-0005-0000-0000-000090240000}"/>
    <cellStyle name="Normal 8 11 3 4 2 2" xfId="7967" xr:uid="{00000000-0005-0000-0000-000091240000}"/>
    <cellStyle name="Normal 8 11 3 4 3" xfId="7968" xr:uid="{00000000-0005-0000-0000-000092240000}"/>
    <cellStyle name="Normal 8 11 3 4 3 2" xfId="7969" xr:uid="{00000000-0005-0000-0000-000093240000}"/>
    <cellStyle name="Normal 8 11 3 4 4" xfId="7970" xr:uid="{00000000-0005-0000-0000-000094240000}"/>
    <cellStyle name="Normal 8 11 3 5" xfId="7971" xr:uid="{00000000-0005-0000-0000-000095240000}"/>
    <cellStyle name="Normal 8 11 3 5 2" xfId="7972" xr:uid="{00000000-0005-0000-0000-000096240000}"/>
    <cellStyle name="Normal 8 11 3 6" xfId="7973" xr:uid="{00000000-0005-0000-0000-000097240000}"/>
    <cellStyle name="Normal 8 11 3 6 2" xfId="7974" xr:uid="{00000000-0005-0000-0000-000098240000}"/>
    <cellStyle name="Normal 8 11 3 7" xfId="7975" xr:uid="{00000000-0005-0000-0000-000099240000}"/>
    <cellStyle name="Normal 8 11 3 7 2" xfId="7976" xr:uid="{00000000-0005-0000-0000-00009A240000}"/>
    <cellStyle name="Normal 8 11 3 8" xfId="7977" xr:uid="{00000000-0005-0000-0000-00009B240000}"/>
    <cellStyle name="Normal 8 11 3 9" xfId="7978" xr:uid="{00000000-0005-0000-0000-00009C240000}"/>
    <cellStyle name="Normal 8 11 3_NOI Ok" xfId="7979" xr:uid="{00000000-0005-0000-0000-00009D240000}"/>
    <cellStyle name="Normal 8 11 4" xfId="7980" xr:uid="{00000000-0005-0000-0000-00009E240000}"/>
    <cellStyle name="Normal 8 11 4 2" xfId="7981" xr:uid="{00000000-0005-0000-0000-00009F240000}"/>
    <cellStyle name="Normal 8 11 4 2 2" xfId="7982" xr:uid="{00000000-0005-0000-0000-0000A0240000}"/>
    <cellStyle name="Normal 8 11 4 2 2 2" xfId="7983" xr:uid="{00000000-0005-0000-0000-0000A1240000}"/>
    <cellStyle name="Normal 8 11 4 2 3" xfId="7984" xr:uid="{00000000-0005-0000-0000-0000A2240000}"/>
    <cellStyle name="Normal 8 11 4 2 3 2" xfId="7985" xr:uid="{00000000-0005-0000-0000-0000A3240000}"/>
    <cellStyle name="Normal 8 11 4 2 4" xfId="7986" xr:uid="{00000000-0005-0000-0000-0000A4240000}"/>
    <cellStyle name="Normal 8 11 4 2 5" xfId="7987" xr:uid="{00000000-0005-0000-0000-0000A5240000}"/>
    <cellStyle name="Normal 8 11 4 2 6" xfId="7988" xr:uid="{00000000-0005-0000-0000-0000A6240000}"/>
    <cellStyle name="Normal 8 11 4 3" xfId="7989" xr:uid="{00000000-0005-0000-0000-0000A7240000}"/>
    <cellStyle name="Normal 8 11 4 3 2" xfId="7990" xr:uid="{00000000-0005-0000-0000-0000A8240000}"/>
    <cellStyle name="Normal 8 11 4 3 2 2" xfId="7991" xr:uid="{00000000-0005-0000-0000-0000A9240000}"/>
    <cellStyle name="Normal 8 11 4 3 3" xfId="7992" xr:uid="{00000000-0005-0000-0000-0000AA240000}"/>
    <cellStyle name="Normal 8 11 4 3 3 2" xfId="7993" xr:uid="{00000000-0005-0000-0000-0000AB240000}"/>
    <cellStyle name="Normal 8 11 4 3 4" xfId="7994" xr:uid="{00000000-0005-0000-0000-0000AC240000}"/>
    <cellStyle name="Normal 8 11 4 4" xfId="7995" xr:uid="{00000000-0005-0000-0000-0000AD240000}"/>
    <cellStyle name="Normal 8 11 4 4 2" xfId="7996" xr:uid="{00000000-0005-0000-0000-0000AE240000}"/>
    <cellStyle name="Normal 8 11 4 4 2 2" xfId="7997" xr:uid="{00000000-0005-0000-0000-0000AF240000}"/>
    <cellStyle name="Normal 8 11 4 4 3" xfId="7998" xr:uid="{00000000-0005-0000-0000-0000B0240000}"/>
    <cellStyle name="Normal 8 11 4 4 3 2" xfId="7999" xr:uid="{00000000-0005-0000-0000-0000B1240000}"/>
    <cellStyle name="Normal 8 11 4 4 4" xfId="8000" xr:uid="{00000000-0005-0000-0000-0000B2240000}"/>
    <cellStyle name="Normal 8 11 4 5" xfId="8001" xr:uid="{00000000-0005-0000-0000-0000B3240000}"/>
    <cellStyle name="Normal 8 11 4 5 2" xfId="8002" xr:uid="{00000000-0005-0000-0000-0000B4240000}"/>
    <cellStyle name="Normal 8 11 4 6" xfId="8003" xr:uid="{00000000-0005-0000-0000-0000B5240000}"/>
    <cellStyle name="Normal 8 11 4 6 2" xfId="8004" xr:uid="{00000000-0005-0000-0000-0000B6240000}"/>
    <cellStyle name="Normal 8 11 4 7" xfId="8005" xr:uid="{00000000-0005-0000-0000-0000B7240000}"/>
    <cellStyle name="Normal 8 11 4 7 2" xfId="8006" xr:uid="{00000000-0005-0000-0000-0000B8240000}"/>
    <cellStyle name="Normal 8 11 4 8" xfId="8007" xr:uid="{00000000-0005-0000-0000-0000B9240000}"/>
    <cellStyle name="Normal 8 11 4 9" xfId="8008" xr:uid="{00000000-0005-0000-0000-0000BA240000}"/>
    <cellStyle name="Normal 8 11 4_NOI Ok" xfId="8009" xr:uid="{00000000-0005-0000-0000-0000BB240000}"/>
    <cellStyle name="Normal 8 11 5" xfId="8010" xr:uid="{00000000-0005-0000-0000-0000BC240000}"/>
    <cellStyle name="Normal 8 11 5 2" xfId="8011" xr:uid="{00000000-0005-0000-0000-0000BD240000}"/>
    <cellStyle name="Normal 8 11 5 2 2" xfId="8012" xr:uid="{00000000-0005-0000-0000-0000BE240000}"/>
    <cellStyle name="Normal 8 11 5 3" xfId="8013" xr:uid="{00000000-0005-0000-0000-0000BF240000}"/>
    <cellStyle name="Normal 8 11 5 3 2" xfId="8014" xr:uid="{00000000-0005-0000-0000-0000C0240000}"/>
    <cellStyle name="Normal 8 11 5 4" xfId="8015" xr:uid="{00000000-0005-0000-0000-0000C1240000}"/>
    <cellStyle name="Normal 8 11 5 5" xfId="8016" xr:uid="{00000000-0005-0000-0000-0000C2240000}"/>
    <cellStyle name="Normal 8 11 5 6" xfId="8017" xr:uid="{00000000-0005-0000-0000-0000C3240000}"/>
    <cellStyle name="Normal 8 11 6" xfId="8018" xr:uid="{00000000-0005-0000-0000-0000C4240000}"/>
    <cellStyle name="Normal 8 11 6 2" xfId="8019" xr:uid="{00000000-0005-0000-0000-0000C5240000}"/>
    <cellStyle name="Normal 8 11 6 2 2" xfId="8020" xr:uid="{00000000-0005-0000-0000-0000C6240000}"/>
    <cellStyle name="Normal 8 11 6 3" xfId="8021" xr:uid="{00000000-0005-0000-0000-0000C7240000}"/>
    <cellStyle name="Normal 8 11 6 3 2" xfId="8022" xr:uid="{00000000-0005-0000-0000-0000C8240000}"/>
    <cellStyle name="Normal 8 11 6 4" xfId="8023" xr:uid="{00000000-0005-0000-0000-0000C9240000}"/>
    <cellStyle name="Normal 8 11 7" xfId="8024" xr:uid="{00000000-0005-0000-0000-0000CA240000}"/>
    <cellStyle name="Normal 8 11 7 2" xfId="8025" xr:uid="{00000000-0005-0000-0000-0000CB240000}"/>
    <cellStyle name="Normal 8 11 7 2 2" xfId="8026" xr:uid="{00000000-0005-0000-0000-0000CC240000}"/>
    <cellStyle name="Normal 8 11 7 3" xfId="8027" xr:uid="{00000000-0005-0000-0000-0000CD240000}"/>
    <cellStyle name="Normal 8 11 7 3 2" xfId="8028" xr:uid="{00000000-0005-0000-0000-0000CE240000}"/>
    <cellStyle name="Normal 8 11 7 4" xfId="8029" xr:uid="{00000000-0005-0000-0000-0000CF240000}"/>
    <cellStyle name="Normal 8 11 8" xfId="8030" xr:uid="{00000000-0005-0000-0000-0000D0240000}"/>
    <cellStyle name="Normal 8 11 8 2" xfId="8031" xr:uid="{00000000-0005-0000-0000-0000D1240000}"/>
    <cellStyle name="Normal 8 11 9" xfId="8032" xr:uid="{00000000-0005-0000-0000-0000D2240000}"/>
    <cellStyle name="Normal 8 11 9 2" xfId="8033" xr:uid="{00000000-0005-0000-0000-0000D3240000}"/>
    <cellStyle name="Normal 8 11_NOI Ok" xfId="8034" xr:uid="{00000000-0005-0000-0000-0000D4240000}"/>
    <cellStyle name="Normal 8 12" xfId="8035" xr:uid="{00000000-0005-0000-0000-0000D5240000}"/>
    <cellStyle name="Normal 8 12 10" xfId="8036" xr:uid="{00000000-0005-0000-0000-0000D6240000}"/>
    <cellStyle name="Normal 8 12 10 2" xfId="8037" xr:uid="{00000000-0005-0000-0000-0000D7240000}"/>
    <cellStyle name="Normal 8 12 11" xfId="8038" xr:uid="{00000000-0005-0000-0000-0000D8240000}"/>
    <cellStyle name="Normal 8 12 12" xfId="8039" xr:uid="{00000000-0005-0000-0000-0000D9240000}"/>
    <cellStyle name="Normal 8 12 2" xfId="8040" xr:uid="{00000000-0005-0000-0000-0000DA240000}"/>
    <cellStyle name="Normal 8 12 2 2" xfId="8041" xr:uid="{00000000-0005-0000-0000-0000DB240000}"/>
    <cellStyle name="Normal 8 12 2 2 2" xfId="8042" xr:uid="{00000000-0005-0000-0000-0000DC240000}"/>
    <cellStyle name="Normal 8 12 2 2 2 2" xfId="8043" xr:uid="{00000000-0005-0000-0000-0000DD240000}"/>
    <cellStyle name="Normal 8 12 2 2 3" xfId="8044" xr:uid="{00000000-0005-0000-0000-0000DE240000}"/>
    <cellStyle name="Normal 8 12 2 2 3 2" xfId="8045" xr:uid="{00000000-0005-0000-0000-0000DF240000}"/>
    <cellStyle name="Normal 8 12 2 2 4" xfId="8046" xr:uid="{00000000-0005-0000-0000-0000E0240000}"/>
    <cellStyle name="Normal 8 12 2 2 5" xfId="8047" xr:uid="{00000000-0005-0000-0000-0000E1240000}"/>
    <cellStyle name="Normal 8 12 2 2 6" xfId="8048" xr:uid="{00000000-0005-0000-0000-0000E2240000}"/>
    <cellStyle name="Normal 8 12 2 3" xfId="8049" xr:uid="{00000000-0005-0000-0000-0000E3240000}"/>
    <cellStyle name="Normal 8 12 2 3 2" xfId="8050" xr:uid="{00000000-0005-0000-0000-0000E4240000}"/>
    <cellStyle name="Normal 8 12 2 3 2 2" xfId="8051" xr:uid="{00000000-0005-0000-0000-0000E5240000}"/>
    <cellStyle name="Normal 8 12 2 3 3" xfId="8052" xr:uid="{00000000-0005-0000-0000-0000E6240000}"/>
    <cellStyle name="Normal 8 12 2 3 3 2" xfId="8053" xr:uid="{00000000-0005-0000-0000-0000E7240000}"/>
    <cellStyle name="Normal 8 12 2 3 4" xfId="8054" xr:uid="{00000000-0005-0000-0000-0000E8240000}"/>
    <cellStyle name="Normal 8 12 2 4" xfId="8055" xr:uid="{00000000-0005-0000-0000-0000E9240000}"/>
    <cellStyle name="Normal 8 12 2 4 2" xfId="8056" xr:uid="{00000000-0005-0000-0000-0000EA240000}"/>
    <cellStyle name="Normal 8 12 2 4 2 2" xfId="8057" xr:uid="{00000000-0005-0000-0000-0000EB240000}"/>
    <cellStyle name="Normal 8 12 2 4 3" xfId="8058" xr:uid="{00000000-0005-0000-0000-0000EC240000}"/>
    <cellStyle name="Normal 8 12 2 4 3 2" xfId="8059" xr:uid="{00000000-0005-0000-0000-0000ED240000}"/>
    <cellStyle name="Normal 8 12 2 4 4" xfId="8060" xr:uid="{00000000-0005-0000-0000-0000EE240000}"/>
    <cellStyle name="Normal 8 12 2 5" xfId="8061" xr:uid="{00000000-0005-0000-0000-0000EF240000}"/>
    <cellStyle name="Normal 8 12 2 5 2" xfId="8062" xr:uid="{00000000-0005-0000-0000-0000F0240000}"/>
    <cellStyle name="Normal 8 12 2 6" xfId="8063" xr:uid="{00000000-0005-0000-0000-0000F1240000}"/>
    <cellStyle name="Normal 8 12 2 6 2" xfId="8064" xr:uid="{00000000-0005-0000-0000-0000F2240000}"/>
    <cellStyle name="Normal 8 12 2 7" xfId="8065" xr:uid="{00000000-0005-0000-0000-0000F3240000}"/>
    <cellStyle name="Normal 8 12 2 7 2" xfId="8066" xr:uid="{00000000-0005-0000-0000-0000F4240000}"/>
    <cellStyle name="Normal 8 12 2 8" xfId="8067" xr:uid="{00000000-0005-0000-0000-0000F5240000}"/>
    <cellStyle name="Normal 8 12 2 9" xfId="8068" xr:uid="{00000000-0005-0000-0000-0000F6240000}"/>
    <cellStyle name="Normal 8 12 2_NOI Ok" xfId="8069" xr:uid="{00000000-0005-0000-0000-0000F7240000}"/>
    <cellStyle name="Normal 8 12 3" xfId="8070" xr:uid="{00000000-0005-0000-0000-0000F8240000}"/>
    <cellStyle name="Normal 8 12 3 2" xfId="8071" xr:uid="{00000000-0005-0000-0000-0000F9240000}"/>
    <cellStyle name="Normal 8 12 3 2 2" xfId="8072" xr:uid="{00000000-0005-0000-0000-0000FA240000}"/>
    <cellStyle name="Normal 8 12 3 2 2 2" xfId="8073" xr:uid="{00000000-0005-0000-0000-0000FB240000}"/>
    <cellStyle name="Normal 8 12 3 2 3" xfId="8074" xr:uid="{00000000-0005-0000-0000-0000FC240000}"/>
    <cellStyle name="Normal 8 12 3 2 3 2" xfId="8075" xr:uid="{00000000-0005-0000-0000-0000FD240000}"/>
    <cellStyle name="Normal 8 12 3 2 4" xfId="8076" xr:uid="{00000000-0005-0000-0000-0000FE240000}"/>
    <cellStyle name="Normal 8 12 3 2 5" xfId="8077" xr:uid="{00000000-0005-0000-0000-0000FF240000}"/>
    <cellStyle name="Normal 8 12 3 2 6" xfId="8078" xr:uid="{00000000-0005-0000-0000-000000250000}"/>
    <cellStyle name="Normal 8 12 3 3" xfId="8079" xr:uid="{00000000-0005-0000-0000-000001250000}"/>
    <cellStyle name="Normal 8 12 3 3 2" xfId="8080" xr:uid="{00000000-0005-0000-0000-000002250000}"/>
    <cellStyle name="Normal 8 12 3 3 2 2" xfId="8081" xr:uid="{00000000-0005-0000-0000-000003250000}"/>
    <cellStyle name="Normal 8 12 3 3 3" xfId="8082" xr:uid="{00000000-0005-0000-0000-000004250000}"/>
    <cellStyle name="Normal 8 12 3 3 3 2" xfId="8083" xr:uid="{00000000-0005-0000-0000-000005250000}"/>
    <cellStyle name="Normal 8 12 3 3 4" xfId="8084" xr:uid="{00000000-0005-0000-0000-000006250000}"/>
    <cellStyle name="Normal 8 12 3 4" xfId="8085" xr:uid="{00000000-0005-0000-0000-000007250000}"/>
    <cellStyle name="Normal 8 12 3 4 2" xfId="8086" xr:uid="{00000000-0005-0000-0000-000008250000}"/>
    <cellStyle name="Normal 8 12 3 4 2 2" xfId="8087" xr:uid="{00000000-0005-0000-0000-000009250000}"/>
    <cellStyle name="Normal 8 12 3 4 3" xfId="8088" xr:uid="{00000000-0005-0000-0000-00000A250000}"/>
    <cellStyle name="Normal 8 12 3 4 3 2" xfId="8089" xr:uid="{00000000-0005-0000-0000-00000B250000}"/>
    <cellStyle name="Normal 8 12 3 4 4" xfId="8090" xr:uid="{00000000-0005-0000-0000-00000C250000}"/>
    <cellStyle name="Normal 8 12 3 5" xfId="8091" xr:uid="{00000000-0005-0000-0000-00000D250000}"/>
    <cellStyle name="Normal 8 12 3 5 2" xfId="8092" xr:uid="{00000000-0005-0000-0000-00000E250000}"/>
    <cellStyle name="Normal 8 12 3 6" xfId="8093" xr:uid="{00000000-0005-0000-0000-00000F250000}"/>
    <cellStyle name="Normal 8 12 3 6 2" xfId="8094" xr:uid="{00000000-0005-0000-0000-000010250000}"/>
    <cellStyle name="Normal 8 12 3 7" xfId="8095" xr:uid="{00000000-0005-0000-0000-000011250000}"/>
    <cellStyle name="Normal 8 12 3 7 2" xfId="8096" xr:uid="{00000000-0005-0000-0000-000012250000}"/>
    <cellStyle name="Normal 8 12 3 8" xfId="8097" xr:uid="{00000000-0005-0000-0000-000013250000}"/>
    <cellStyle name="Normal 8 12 3 9" xfId="8098" xr:uid="{00000000-0005-0000-0000-000014250000}"/>
    <cellStyle name="Normal 8 12 3_NOI Ok" xfId="8099" xr:uid="{00000000-0005-0000-0000-000015250000}"/>
    <cellStyle name="Normal 8 12 4" xfId="8100" xr:uid="{00000000-0005-0000-0000-000016250000}"/>
    <cellStyle name="Normal 8 12 4 2" xfId="8101" xr:uid="{00000000-0005-0000-0000-000017250000}"/>
    <cellStyle name="Normal 8 12 4 2 2" xfId="8102" xr:uid="{00000000-0005-0000-0000-000018250000}"/>
    <cellStyle name="Normal 8 12 4 2 2 2" xfId="8103" xr:uid="{00000000-0005-0000-0000-000019250000}"/>
    <cellStyle name="Normal 8 12 4 2 3" xfId="8104" xr:uid="{00000000-0005-0000-0000-00001A250000}"/>
    <cellStyle name="Normal 8 12 4 2 3 2" xfId="8105" xr:uid="{00000000-0005-0000-0000-00001B250000}"/>
    <cellStyle name="Normal 8 12 4 2 4" xfId="8106" xr:uid="{00000000-0005-0000-0000-00001C250000}"/>
    <cellStyle name="Normal 8 12 4 2 5" xfId="8107" xr:uid="{00000000-0005-0000-0000-00001D250000}"/>
    <cellStyle name="Normal 8 12 4 2 6" xfId="8108" xr:uid="{00000000-0005-0000-0000-00001E250000}"/>
    <cellStyle name="Normal 8 12 4 3" xfId="8109" xr:uid="{00000000-0005-0000-0000-00001F250000}"/>
    <cellStyle name="Normal 8 12 4 3 2" xfId="8110" xr:uid="{00000000-0005-0000-0000-000020250000}"/>
    <cellStyle name="Normal 8 12 4 3 2 2" xfId="8111" xr:uid="{00000000-0005-0000-0000-000021250000}"/>
    <cellStyle name="Normal 8 12 4 3 3" xfId="8112" xr:uid="{00000000-0005-0000-0000-000022250000}"/>
    <cellStyle name="Normal 8 12 4 3 3 2" xfId="8113" xr:uid="{00000000-0005-0000-0000-000023250000}"/>
    <cellStyle name="Normal 8 12 4 3 4" xfId="8114" xr:uid="{00000000-0005-0000-0000-000024250000}"/>
    <cellStyle name="Normal 8 12 4 4" xfId="8115" xr:uid="{00000000-0005-0000-0000-000025250000}"/>
    <cellStyle name="Normal 8 12 4 4 2" xfId="8116" xr:uid="{00000000-0005-0000-0000-000026250000}"/>
    <cellStyle name="Normal 8 12 4 4 2 2" xfId="8117" xr:uid="{00000000-0005-0000-0000-000027250000}"/>
    <cellStyle name="Normal 8 12 4 4 3" xfId="8118" xr:uid="{00000000-0005-0000-0000-000028250000}"/>
    <cellStyle name="Normal 8 12 4 4 3 2" xfId="8119" xr:uid="{00000000-0005-0000-0000-000029250000}"/>
    <cellStyle name="Normal 8 12 4 4 4" xfId="8120" xr:uid="{00000000-0005-0000-0000-00002A250000}"/>
    <cellStyle name="Normal 8 12 4 5" xfId="8121" xr:uid="{00000000-0005-0000-0000-00002B250000}"/>
    <cellStyle name="Normal 8 12 4 5 2" xfId="8122" xr:uid="{00000000-0005-0000-0000-00002C250000}"/>
    <cellStyle name="Normal 8 12 4 6" xfId="8123" xr:uid="{00000000-0005-0000-0000-00002D250000}"/>
    <cellStyle name="Normal 8 12 4 6 2" xfId="8124" xr:uid="{00000000-0005-0000-0000-00002E250000}"/>
    <cellStyle name="Normal 8 12 4 7" xfId="8125" xr:uid="{00000000-0005-0000-0000-00002F250000}"/>
    <cellStyle name="Normal 8 12 4 7 2" xfId="8126" xr:uid="{00000000-0005-0000-0000-000030250000}"/>
    <cellStyle name="Normal 8 12 4 8" xfId="8127" xr:uid="{00000000-0005-0000-0000-000031250000}"/>
    <cellStyle name="Normal 8 12 4 9" xfId="8128" xr:uid="{00000000-0005-0000-0000-000032250000}"/>
    <cellStyle name="Normal 8 12 4_NOI Ok" xfId="8129" xr:uid="{00000000-0005-0000-0000-000033250000}"/>
    <cellStyle name="Normal 8 12 5" xfId="8130" xr:uid="{00000000-0005-0000-0000-000034250000}"/>
    <cellStyle name="Normal 8 12 5 2" xfId="8131" xr:uid="{00000000-0005-0000-0000-000035250000}"/>
    <cellStyle name="Normal 8 12 5 2 2" xfId="8132" xr:uid="{00000000-0005-0000-0000-000036250000}"/>
    <cellStyle name="Normal 8 12 5 3" xfId="8133" xr:uid="{00000000-0005-0000-0000-000037250000}"/>
    <cellStyle name="Normal 8 12 5 3 2" xfId="8134" xr:uid="{00000000-0005-0000-0000-000038250000}"/>
    <cellStyle name="Normal 8 12 5 4" xfId="8135" xr:uid="{00000000-0005-0000-0000-000039250000}"/>
    <cellStyle name="Normal 8 12 5 5" xfId="8136" xr:uid="{00000000-0005-0000-0000-00003A250000}"/>
    <cellStyle name="Normal 8 12 5 6" xfId="8137" xr:uid="{00000000-0005-0000-0000-00003B250000}"/>
    <cellStyle name="Normal 8 12 6" xfId="8138" xr:uid="{00000000-0005-0000-0000-00003C250000}"/>
    <cellStyle name="Normal 8 12 6 2" xfId="8139" xr:uid="{00000000-0005-0000-0000-00003D250000}"/>
    <cellStyle name="Normal 8 12 6 2 2" xfId="8140" xr:uid="{00000000-0005-0000-0000-00003E250000}"/>
    <cellStyle name="Normal 8 12 6 3" xfId="8141" xr:uid="{00000000-0005-0000-0000-00003F250000}"/>
    <cellStyle name="Normal 8 12 6 3 2" xfId="8142" xr:uid="{00000000-0005-0000-0000-000040250000}"/>
    <cellStyle name="Normal 8 12 6 4" xfId="8143" xr:uid="{00000000-0005-0000-0000-000041250000}"/>
    <cellStyle name="Normal 8 12 7" xfId="8144" xr:uid="{00000000-0005-0000-0000-000042250000}"/>
    <cellStyle name="Normal 8 12 7 2" xfId="8145" xr:uid="{00000000-0005-0000-0000-000043250000}"/>
    <cellStyle name="Normal 8 12 7 2 2" xfId="8146" xr:uid="{00000000-0005-0000-0000-000044250000}"/>
    <cellStyle name="Normal 8 12 7 3" xfId="8147" xr:uid="{00000000-0005-0000-0000-000045250000}"/>
    <cellStyle name="Normal 8 12 7 3 2" xfId="8148" xr:uid="{00000000-0005-0000-0000-000046250000}"/>
    <cellStyle name="Normal 8 12 7 4" xfId="8149" xr:uid="{00000000-0005-0000-0000-000047250000}"/>
    <cellStyle name="Normal 8 12 8" xfId="8150" xr:uid="{00000000-0005-0000-0000-000048250000}"/>
    <cellStyle name="Normal 8 12 8 2" xfId="8151" xr:uid="{00000000-0005-0000-0000-000049250000}"/>
    <cellStyle name="Normal 8 12 9" xfId="8152" xr:uid="{00000000-0005-0000-0000-00004A250000}"/>
    <cellStyle name="Normal 8 12 9 2" xfId="8153" xr:uid="{00000000-0005-0000-0000-00004B250000}"/>
    <cellStyle name="Normal 8 12_NOI Ok" xfId="8154" xr:uid="{00000000-0005-0000-0000-00004C250000}"/>
    <cellStyle name="Normal 8 13" xfId="8155" xr:uid="{00000000-0005-0000-0000-00004D250000}"/>
    <cellStyle name="Normal 8 13 2" xfId="8156" xr:uid="{00000000-0005-0000-0000-00004E250000}"/>
    <cellStyle name="Normal 8 13 2 2" xfId="8157" xr:uid="{00000000-0005-0000-0000-00004F250000}"/>
    <cellStyle name="Normal 8 13 2 2 2" xfId="8158" xr:uid="{00000000-0005-0000-0000-000050250000}"/>
    <cellStyle name="Normal 8 13 2 3" xfId="8159" xr:uid="{00000000-0005-0000-0000-000051250000}"/>
    <cellStyle name="Normal 8 13 2 3 2" xfId="8160" xr:uid="{00000000-0005-0000-0000-000052250000}"/>
    <cellStyle name="Normal 8 13 2 4" xfId="8161" xr:uid="{00000000-0005-0000-0000-000053250000}"/>
    <cellStyle name="Normal 8 13 2 5" xfId="8162" xr:uid="{00000000-0005-0000-0000-000054250000}"/>
    <cellStyle name="Normal 8 13 2 6" xfId="8163" xr:uid="{00000000-0005-0000-0000-000055250000}"/>
    <cellStyle name="Normal 8 13 3" xfId="8164" xr:uid="{00000000-0005-0000-0000-000056250000}"/>
    <cellStyle name="Normal 8 13 3 2" xfId="8165" xr:uid="{00000000-0005-0000-0000-000057250000}"/>
    <cellStyle name="Normal 8 13 3 2 2" xfId="8166" xr:uid="{00000000-0005-0000-0000-000058250000}"/>
    <cellStyle name="Normal 8 13 3 3" xfId="8167" xr:uid="{00000000-0005-0000-0000-000059250000}"/>
    <cellStyle name="Normal 8 13 3 3 2" xfId="8168" xr:uid="{00000000-0005-0000-0000-00005A250000}"/>
    <cellStyle name="Normal 8 13 3 4" xfId="8169" xr:uid="{00000000-0005-0000-0000-00005B250000}"/>
    <cellStyle name="Normal 8 13 4" xfId="8170" xr:uid="{00000000-0005-0000-0000-00005C250000}"/>
    <cellStyle name="Normal 8 13 4 2" xfId="8171" xr:uid="{00000000-0005-0000-0000-00005D250000}"/>
    <cellStyle name="Normal 8 13 4 2 2" xfId="8172" xr:uid="{00000000-0005-0000-0000-00005E250000}"/>
    <cellStyle name="Normal 8 13 4 3" xfId="8173" xr:uid="{00000000-0005-0000-0000-00005F250000}"/>
    <cellStyle name="Normal 8 13 4 3 2" xfId="8174" xr:uid="{00000000-0005-0000-0000-000060250000}"/>
    <cellStyle name="Normal 8 13 4 4" xfId="8175" xr:uid="{00000000-0005-0000-0000-000061250000}"/>
    <cellStyle name="Normal 8 13 5" xfId="8176" xr:uid="{00000000-0005-0000-0000-000062250000}"/>
    <cellStyle name="Normal 8 13 5 2" xfId="8177" xr:uid="{00000000-0005-0000-0000-000063250000}"/>
    <cellStyle name="Normal 8 13 6" xfId="8178" xr:uid="{00000000-0005-0000-0000-000064250000}"/>
    <cellStyle name="Normal 8 13 6 2" xfId="8179" xr:uid="{00000000-0005-0000-0000-000065250000}"/>
    <cellStyle name="Normal 8 13 7" xfId="8180" xr:uid="{00000000-0005-0000-0000-000066250000}"/>
    <cellStyle name="Normal 8 13 7 2" xfId="8181" xr:uid="{00000000-0005-0000-0000-000067250000}"/>
    <cellStyle name="Normal 8 13 8" xfId="8182" xr:uid="{00000000-0005-0000-0000-000068250000}"/>
    <cellStyle name="Normal 8 13 9" xfId="8183" xr:uid="{00000000-0005-0000-0000-000069250000}"/>
    <cellStyle name="Normal 8 13_NOI Ok" xfId="8184" xr:uid="{00000000-0005-0000-0000-00006A250000}"/>
    <cellStyle name="Normal 8 14" xfId="8185" xr:uid="{00000000-0005-0000-0000-00006B250000}"/>
    <cellStyle name="Normal 8 14 2" xfId="8186" xr:uid="{00000000-0005-0000-0000-00006C250000}"/>
    <cellStyle name="Normal 8 14 2 2" xfId="8187" xr:uid="{00000000-0005-0000-0000-00006D250000}"/>
    <cellStyle name="Normal 8 14 2 2 2" xfId="8188" xr:uid="{00000000-0005-0000-0000-00006E250000}"/>
    <cellStyle name="Normal 8 14 2 3" xfId="8189" xr:uid="{00000000-0005-0000-0000-00006F250000}"/>
    <cellStyle name="Normal 8 14 2 3 2" xfId="8190" xr:uid="{00000000-0005-0000-0000-000070250000}"/>
    <cellStyle name="Normal 8 14 2 4" xfId="8191" xr:uid="{00000000-0005-0000-0000-000071250000}"/>
    <cellStyle name="Normal 8 14 2 5" xfId="8192" xr:uid="{00000000-0005-0000-0000-000072250000}"/>
    <cellStyle name="Normal 8 14 2 6" xfId="8193" xr:uid="{00000000-0005-0000-0000-000073250000}"/>
    <cellStyle name="Normal 8 14 3" xfId="8194" xr:uid="{00000000-0005-0000-0000-000074250000}"/>
    <cellStyle name="Normal 8 14 3 2" xfId="8195" xr:uid="{00000000-0005-0000-0000-000075250000}"/>
    <cellStyle name="Normal 8 14 3 2 2" xfId="8196" xr:uid="{00000000-0005-0000-0000-000076250000}"/>
    <cellStyle name="Normal 8 14 3 3" xfId="8197" xr:uid="{00000000-0005-0000-0000-000077250000}"/>
    <cellStyle name="Normal 8 14 3 3 2" xfId="8198" xr:uid="{00000000-0005-0000-0000-000078250000}"/>
    <cellStyle name="Normal 8 14 3 4" xfId="8199" xr:uid="{00000000-0005-0000-0000-000079250000}"/>
    <cellStyle name="Normal 8 14 4" xfId="8200" xr:uid="{00000000-0005-0000-0000-00007A250000}"/>
    <cellStyle name="Normal 8 14 4 2" xfId="8201" xr:uid="{00000000-0005-0000-0000-00007B250000}"/>
    <cellStyle name="Normal 8 14 4 2 2" xfId="8202" xr:uid="{00000000-0005-0000-0000-00007C250000}"/>
    <cellStyle name="Normal 8 14 4 3" xfId="8203" xr:uid="{00000000-0005-0000-0000-00007D250000}"/>
    <cellStyle name="Normal 8 14 4 3 2" xfId="8204" xr:uid="{00000000-0005-0000-0000-00007E250000}"/>
    <cellStyle name="Normal 8 14 4 4" xfId="8205" xr:uid="{00000000-0005-0000-0000-00007F250000}"/>
    <cellStyle name="Normal 8 14 5" xfId="8206" xr:uid="{00000000-0005-0000-0000-000080250000}"/>
    <cellStyle name="Normal 8 14 5 2" xfId="8207" xr:uid="{00000000-0005-0000-0000-000081250000}"/>
    <cellStyle name="Normal 8 14 6" xfId="8208" xr:uid="{00000000-0005-0000-0000-000082250000}"/>
    <cellStyle name="Normal 8 14 6 2" xfId="8209" xr:uid="{00000000-0005-0000-0000-000083250000}"/>
    <cellStyle name="Normal 8 14 7" xfId="8210" xr:uid="{00000000-0005-0000-0000-000084250000}"/>
    <cellStyle name="Normal 8 14 7 2" xfId="8211" xr:uid="{00000000-0005-0000-0000-000085250000}"/>
    <cellStyle name="Normal 8 14 8" xfId="8212" xr:uid="{00000000-0005-0000-0000-000086250000}"/>
    <cellStyle name="Normal 8 14 9" xfId="8213" xr:uid="{00000000-0005-0000-0000-000087250000}"/>
    <cellStyle name="Normal 8 14_NOI Ok" xfId="8214" xr:uid="{00000000-0005-0000-0000-000088250000}"/>
    <cellStyle name="Normal 8 15" xfId="8215" xr:uid="{00000000-0005-0000-0000-000089250000}"/>
    <cellStyle name="Normal 8 15 2" xfId="8216" xr:uid="{00000000-0005-0000-0000-00008A250000}"/>
    <cellStyle name="Normal 8 15 2 2" xfId="8217" xr:uid="{00000000-0005-0000-0000-00008B250000}"/>
    <cellStyle name="Normal 8 15 2 2 2" xfId="8218" xr:uid="{00000000-0005-0000-0000-00008C250000}"/>
    <cellStyle name="Normal 8 15 2 3" xfId="8219" xr:uid="{00000000-0005-0000-0000-00008D250000}"/>
    <cellStyle name="Normal 8 15 2 3 2" xfId="8220" xr:uid="{00000000-0005-0000-0000-00008E250000}"/>
    <cellStyle name="Normal 8 15 2 4" xfId="8221" xr:uid="{00000000-0005-0000-0000-00008F250000}"/>
    <cellStyle name="Normal 8 15 2 5" xfId="8222" xr:uid="{00000000-0005-0000-0000-000090250000}"/>
    <cellStyle name="Normal 8 15 2 6" xfId="8223" xr:uid="{00000000-0005-0000-0000-000091250000}"/>
    <cellStyle name="Normal 8 15 3" xfId="8224" xr:uid="{00000000-0005-0000-0000-000092250000}"/>
    <cellStyle name="Normal 8 15 3 2" xfId="8225" xr:uid="{00000000-0005-0000-0000-000093250000}"/>
    <cellStyle name="Normal 8 15 3 2 2" xfId="8226" xr:uid="{00000000-0005-0000-0000-000094250000}"/>
    <cellStyle name="Normal 8 15 3 3" xfId="8227" xr:uid="{00000000-0005-0000-0000-000095250000}"/>
    <cellStyle name="Normal 8 15 3 3 2" xfId="8228" xr:uid="{00000000-0005-0000-0000-000096250000}"/>
    <cellStyle name="Normal 8 15 3 4" xfId="8229" xr:uid="{00000000-0005-0000-0000-000097250000}"/>
    <cellStyle name="Normal 8 15 4" xfId="8230" xr:uid="{00000000-0005-0000-0000-000098250000}"/>
    <cellStyle name="Normal 8 15 4 2" xfId="8231" xr:uid="{00000000-0005-0000-0000-000099250000}"/>
    <cellStyle name="Normal 8 15 4 2 2" xfId="8232" xr:uid="{00000000-0005-0000-0000-00009A250000}"/>
    <cellStyle name="Normal 8 15 4 3" xfId="8233" xr:uid="{00000000-0005-0000-0000-00009B250000}"/>
    <cellStyle name="Normal 8 15 4 3 2" xfId="8234" xr:uid="{00000000-0005-0000-0000-00009C250000}"/>
    <cellStyle name="Normal 8 15 4 4" xfId="8235" xr:uid="{00000000-0005-0000-0000-00009D250000}"/>
    <cellStyle name="Normal 8 15 5" xfId="8236" xr:uid="{00000000-0005-0000-0000-00009E250000}"/>
    <cellStyle name="Normal 8 15 5 2" xfId="8237" xr:uid="{00000000-0005-0000-0000-00009F250000}"/>
    <cellStyle name="Normal 8 15 6" xfId="8238" xr:uid="{00000000-0005-0000-0000-0000A0250000}"/>
    <cellStyle name="Normal 8 15 6 2" xfId="8239" xr:uid="{00000000-0005-0000-0000-0000A1250000}"/>
    <cellStyle name="Normal 8 15 7" xfId="8240" xr:uid="{00000000-0005-0000-0000-0000A2250000}"/>
    <cellStyle name="Normal 8 15 7 2" xfId="8241" xr:uid="{00000000-0005-0000-0000-0000A3250000}"/>
    <cellStyle name="Normal 8 15 8" xfId="8242" xr:uid="{00000000-0005-0000-0000-0000A4250000}"/>
    <cellStyle name="Normal 8 15 9" xfId="8243" xr:uid="{00000000-0005-0000-0000-0000A5250000}"/>
    <cellStyle name="Normal 8 15_NOI Ok" xfId="8244" xr:uid="{00000000-0005-0000-0000-0000A6250000}"/>
    <cellStyle name="Normal 8 16" xfId="8245" xr:uid="{00000000-0005-0000-0000-0000A7250000}"/>
    <cellStyle name="Normal 8 16 10" xfId="8246" xr:uid="{00000000-0005-0000-0000-0000A8250000}"/>
    <cellStyle name="Normal 8 16 11" xfId="8247" xr:uid="{00000000-0005-0000-0000-0000A9250000}"/>
    <cellStyle name="Normal 8 16 2" xfId="8248" xr:uid="{00000000-0005-0000-0000-0000AA250000}"/>
    <cellStyle name="Normal 8 16 2 2" xfId="8249" xr:uid="{00000000-0005-0000-0000-0000AB250000}"/>
    <cellStyle name="Normal 8 16 2 2 2" xfId="8250" xr:uid="{00000000-0005-0000-0000-0000AC250000}"/>
    <cellStyle name="Normal 8 16 2 2 2 2" xfId="8251" xr:uid="{00000000-0005-0000-0000-0000AD250000}"/>
    <cellStyle name="Normal 8 16 2 2 3" xfId="8252" xr:uid="{00000000-0005-0000-0000-0000AE250000}"/>
    <cellStyle name="Normal 8 16 2 2 3 2" xfId="8253" xr:uid="{00000000-0005-0000-0000-0000AF250000}"/>
    <cellStyle name="Normal 8 16 2 2 4" xfId="8254" xr:uid="{00000000-0005-0000-0000-0000B0250000}"/>
    <cellStyle name="Normal 8 16 2 2 4 2" xfId="8255" xr:uid="{00000000-0005-0000-0000-0000B1250000}"/>
    <cellStyle name="Normal 8 16 2 2 4 2 2" xfId="8256" xr:uid="{00000000-0005-0000-0000-0000B2250000}"/>
    <cellStyle name="Normal 8 16 2 2 4 3" xfId="8257" xr:uid="{00000000-0005-0000-0000-0000B3250000}"/>
    <cellStyle name="Normal 8 16 2 2 5" xfId="8258" xr:uid="{00000000-0005-0000-0000-0000B4250000}"/>
    <cellStyle name="Normal 8 16 2 3" xfId="8259" xr:uid="{00000000-0005-0000-0000-0000B5250000}"/>
    <cellStyle name="Normal 8 16 2 3 2" xfId="8260" xr:uid="{00000000-0005-0000-0000-0000B6250000}"/>
    <cellStyle name="Normal 8 16 2 3 2 2" xfId="8261" xr:uid="{00000000-0005-0000-0000-0000B7250000}"/>
    <cellStyle name="Normal 8 16 2 3 3" xfId="8262" xr:uid="{00000000-0005-0000-0000-0000B8250000}"/>
    <cellStyle name="Normal 8 16 2 3 3 2" xfId="8263" xr:uid="{00000000-0005-0000-0000-0000B9250000}"/>
    <cellStyle name="Normal 8 16 2 3 4" xfId="8264" xr:uid="{00000000-0005-0000-0000-0000BA250000}"/>
    <cellStyle name="Normal 8 16 2 4" xfId="8265" xr:uid="{00000000-0005-0000-0000-0000BB250000}"/>
    <cellStyle name="Normal 8 16 2 4 2" xfId="8266" xr:uid="{00000000-0005-0000-0000-0000BC250000}"/>
    <cellStyle name="Normal 8 16 2 4 2 2" xfId="8267" xr:uid="{00000000-0005-0000-0000-0000BD250000}"/>
    <cellStyle name="Normal 8 16 2 4 3" xfId="8268" xr:uid="{00000000-0005-0000-0000-0000BE250000}"/>
    <cellStyle name="Normal 8 16 2 4 3 2" xfId="8269" xr:uid="{00000000-0005-0000-0000-0000BF250000}"/>
    <cellStyle name="Normal 8 16 2 4 4" xfId="8270" xr:uid="{00000000-0005-0000-0000-0000C0250000}"/>
    <cellStyle name="Normal 8 16 2 5" xfId="8271" xr:uid="{00000000-0005-0000-0000-0000C1250000}"/>
    <cellStyle name="Normal 8 16 2 5 2" xfId="8272" xr:uid="{00000000-0005-0000-0000-0000C2250000}"/>
    <cellStyle name="Normal 8 16 2 6" xfId="8273" xr:uid="{00000000-0005-0000-0000-0000C3250000}"/>
    <cellStyle name="Normal 8 16 2 6 2" xfId="8274" xr:uid="{00000000-0005-0000-0000-0000C4250000}"/>
    <cellStyle name="Normal 8 16 2 7" xfId="8275" xr:uid="{00000000-0005-0000-0000-0000C5250000}"/>
    <cellStyle name="Normal 8 16 2_NOI Ok" xfId="8276" xr:uid="{00000000-0005-0000-0000-0000C6250000}"/>
    <cellStyle name="Normal 8 16 3" xfId="8277" xr:uid="{00000000-0005-0000-0000-0000C7250000}"/>
    <cellStyle name="Normal 8 16 3 2" xfId="8278" xr:uid="{00000000-0005-0000-0000-0000C8250000}"/>
    <cellStyle name="Normal 8 16 3 2 2" xfId="8279" xr:uid="{00000000-0005-0000-0000-0000C9250000}"/>
    <cellStyle name="Normal 8 16 3 3" xfId="8280" xr:uid="{00000000-0005-0000-0000-0000CA250000}"/>
    <cellStyle name="Normal 8 16 3 3 2" xfId="8281" xr:uid="{00000000-0005-0000-0000-0000CB250000}"/>
    <cellStyle name="Normal 8 16 3 4" xfId="8282" xr:uid="{00000000-0005-0000-0000-0000CC250000}"/>
    <cellStyle name="Normal 8 16 4" xfId="8283" xr:uid="{00000000-0005-0000-0000-0000CD250000}"/>
    <cellStyle name="Normal 8 16 4 2" xfId="8284" xr:uid="{00000000-0005-0000-0000-0000CE250000}"/>
    <cellStyle name="Normal 8 16 4 2 2" xfId="8285" xr:uid="{00000000-0005-0000-0000-0000CF250000}"/>
    <cellStyle name="Normal 8 16 4 3" xfId="8286" xr:uid="{00000000-0005-0000-0000-0000D0250000}"/>
    <cellStyle name="Normal 8 16 4 3 2" xfId="8287" xr:uid="{00000000-0005-0000-0000-0000D1250000}"/>
    <cellStyle name="Normal 8 16 4 4" xfId="8288" xr:uid="{00000000-0005-0000-0000-0000D2250000}"/>
    <cellStyle name="Normal 8 16 5" xfId="8289" xr:uid="{00000000-0005-0000-0000-0000D3250000}"/>
    <cellStyle name="Normal 8 16 5 2" xfId="8290" xr:uid="{00000000-0005-0000-0000-0000D4250000}"/>
    <cellStyle name="Normal 8 16 5 2 2" xfId="8291" xr:uid="{00000000-0005-0000-0000-0000D5250000}"/>
    <cellStyle name="Normal 8 16 5 3" xfId="8292" xr:uid="{00000000-0005-0000-0000-0000D6250000}"/>
    <cellStyle name="Normal 8 16 5 3 2" xfId="8293" xr:uid="{00000000-0005-0000-0000-0000D7250000}"/>
    <cellStyle name="Normal 8 16 5 4" xfId="8294" xr:uid="{00000000-0005-0000-0000-0000D8250000}"/>
    <cellStyle name="Normal 8 16 6" xfId="8295" xr:uid="{00000000-0005-0000-0000-0000D9250000}"/>
    <cellStyle name="Normal 8 16 6 2" xfId="8296" xr:uid="{00000000-0005-0000-0000-0000DA250000}"/>
    <cellStyle name="Normal 8 16 7" xfId="8297" xr:uid="{00000000-0005-0000-0000-0000DB250000}"/>
    <cellStyle name="Normal 8 16 7 2" xfId="8298" xr:uid="{00000000-0005-0000-0000-0000DC250000}"/>
    <cellStyle name="Normal 8 16 8" xfId="8299" xr:uid="{00000000-0005-0000-0000-0000DD250000}"/>
    <cellStyle name="Normal 8 16 9" xfId="8300" xr:uid="{00000000-0005-0000-0000-0000DE250000}"/>
    <cellStyle name="Normal 8 16_NOI Ok" xfId="8301" xr:uid="{00000000-0005-0000-0000-0000DF250000}"/>
    <cellStyle name="Normal 8 17" xfId="8302" xr:uid="{00000000-0005-0000-0000-0000E0250000}"/>
    <cellStyle name="Normal 8 17 2" xfId="8303" xr:uid="{00000000-0005-0000-0000-0000E1250000}"/>
    <cellStyle name="Normal 8 17 2 2" xfId="8304" xr:uid="{00000000-0005-0000-0000-0000E2250000}"/>
    <cellStyle name="Normal 8 17 3" xfId="8305" xr:uid="{00000000-0005-0000-0000-0000E3250000}"/>
    <cellStyle name="Normal 8 17 3 2" xfId="8306" xr:uid="{00000000-0005-0000-0000-0000E4250000}"/>
    <cellStyle name="Normal 8 17 4" xfId="8307" xr:uid="{00000000-0005-0000-0000-0000E5250000}"/>
    <cellStyle name="Normal 8 18" xfId="8308" xr:uid="{00000000-0005-0000-0000-0000E6250000}"/>
    <cellStyle name="Normal 8 18 2" xfId="8309" xr:uid="{00000000-0005-0000-0000-0000E7250000}"/>
    <cellStyle name="Normal 8 18 2 2" xfId="8310" xr:uid="{00000000-0005-0000-0000-0000E8250000}"/>
    <cellStyle name="Normal 8 18 3" xfId="8311" xr:uid="{00000000-0005-0000-0000-0000E9250000}"/>
    <cellStyle name="Normal 8 18 3 2" xfId="8312" xr:uid="{00000000-0005-0000-0000-0000EA250000}"/>
    <cellStyle name="Normal 8 18 4" xfId="8313" xr:uid="{00000000-0005-0000-0000-0000EB250000}"/>
    <cellStyle name="Normal 8 19" xfId="8314" xr:uid="{00000000-0005-0000-0000-0000EC250000}"/>
    <cellStyle name="Normal 8 19 2" xfId="8315" xr:uid="{00000000-0005-0000-0000-0000ED250000}"/>
    <cellStyle name="Normal 8 19 2 2" xfId="8316" xr:uid="{00000000-0005-0000-0000-0000EE250000}"/>
    <cellStyle name="Normal 8 19 3" xfId="8317" xr:uid="{00000000-0005-0000-0000-0000EF250000}"/>
    <cellStyle name="Normal 8 19 3 2" xfId="8318" xr:uid="{00000000-0005-0000-0000-0000F0250000}"/>
    <cellStyle name="Normal 8 19 4" xfId="8319" xr:uid="{00000000-0005-0000-0000-0000F1250000}"/>
    <cellStyle name="Normal 8 2" xfId="167" xr:uid="{00000000-0005-0000-0000-0000F2250000}"/>
    <cellStyle name="Normal 8 2 10" xfId="8321" xr:uid="{00000000-0005-0000-0000-0000F3250000}"/>
    <cellStyle name="Normal 8 2 10 2" xfId="8322" xr:uid="{00000000-0005-0000-0000-0000F4250000}"/>
    <cellStyle name="Normal 8 2 11" xfId="8323" xr:uid="{00000000-0005-0000-0000-0000F5250000}"/>
    <cellStyle name="Normal 8 2 12" xfId="8324" xr:uid="{00000000-0005-0000-0000-0000F6250000}"/>
    <cellStyle name="Normal 8 2 13" xfId="8320" xr:uid="{00000000-0005-0000-0000-0000F7250000}"/>
    <cellStyle name="Normal 8 2 14" xfId="17303" xr:uid="{00000000-0005-0000-0000-0000F8250000}"/>
    <cellStyle name="Normal 8 2 15" xfId="17577" xr:uid="{00000000-0005-0000-0000-0000F9250000}"/>
    <cellStyle name="Normal 8 2 2" xfId="8325" xr:uid="{00000000-0005-0000-0000-0000FA250000}"/>
    <cellStyle name="Normal 8 2 2 2" xfId="8326" xr:uid="{00000000-0005-0000-0000-0000FB250000}"/>
    <cellStyle name="Normal 8 2 2 2 2" xfId="8327" xr:uid="{00000000-0005-0000-0000-0000FC250000}"/>
    <cellStyle name="Normal 8 2 2 2 2 2" xfId="8328" xr:uid="{00000000-0005-0000-0000-0000FD250000}"/>
    <cellStyle name="Normal 8 2 2 2 3" xfId="8329" xr:uid="{00000000-0005-0000-0000-0000FE250000}"/>
    <cellStyle name="Normal 8 2 2 2 3 2" xfId="8330" xr:uid="{00000000-0005-0000-0000-0000FF250000}"/>
    <cellStyle name="Normal 8 2 2 2 4" xfId="8331" xr:uid="{00000000-0005-0000-0000-000000260000}"/>
    <cellStyle name="Normal 8 2 2 2 5" xfId="8332" xr:uid="{00000000-0005-0000-0000-000001260000}"/>
    <cellStyle name="Normal 8 2 2 2 6" xfId="8333" xr:uid="{00000000-0005-0000-0000-000002260000}"/>
    <cellStyle name="Normal 8 2 2 3" xfId="8334" xr:uid="{00000000-0005-0000-0000-000003260000}"/>
    <cellStyle name="Normal 8 2 2 3 2" xfId="8335" xr:uid="{00000000-0005-0000-0000-000004260000}"/>
    <cellStyle name="Normal 8 2 2 3 2 2" xfId="8336" xr:uid="{00000000-0005-0000-0000-000005260000}"/>
    <cellStyle name="Normal 8 2 2 3 3" xfId="8337" xr:uid="{00000000-0005-0000-0000-000006260000}"/>
    <cellStyle name="Normal 8 2 2 3 3 2" xfId="8338" xr:uid="{00000000-0005-0000-0000-000007260000}"/>
    <cellStyle name="Normal 8 2 2 3 4" xfId="8339" xr:uid="{00000000-0005-0000-0000-000008260000}"/>
    <cellStyle name="Normal 8 2 2 4" xfId="8340" xr:uid="{00000000-0005-0000-0000-000009260000}"/>
    <cellStyle name="Normal 8 2 2 4 2" xfId="8341" xr:uid="{00000000-0005-0000-0000-00000A260000}"/>
    <cellStyle name="Normal 8 2 2 4 2 2" xfId="8342" xr:uid="{00000000-0005-0000-0000-00000B260000}"/>
    <cellStyle name="Normal 8 2 2 4 3" xfId="8343" xr:uid="{00000000-0005-0000-0000-00000C260000}"/>
    <cellStyle name="Normal 8 2 2 4 3 2" xfId="8344" xr:uid="{00000000-0005-0000-0000-00000D260000}"/>
    <cellStyle name="Normal 8 2 2 4 4" xfId="8345" xr:uid="{00000000-0005-0000-0000-00000E260000}"/>
    <cellStyle name="Normal 8 2 2 5" xfId="8346" xr:uid="{00000000-0005-0000-0000-00000F260000}"/>
    <cellStyle name="Normal 8 2 2 5 2" xfId="8347" xr:uid="{00000000-0005-0000-0000-000010260000}"/>
    <cellStyle name="Normal 8 2 2 6" xfId="8348" xr:uid="{00000000-0005-0000-0000-000011260000}"/>
    <cellStyle name="Normal 8 2 2 6 2" xfId="8349" xr:uid="{00000000-0005-0000-0000-000012260000}"/>
    <cellStyle name="Normal 8 2 2 7" xfId="8350" xr:uid="{00000000-0005-0000-0000-000013260000}"/>
    <cellStyle name="Normal 8 2 2 7 2" xfId="8351" xr:uid="{00000000-0005-0000-0000-000014260000}"/>
    <cellStyle name="Normal 8 2 2 8" xfId="8352" xr:uid="{00000000-0005-0000-0000-000015260000}"/>
    <cellStyle name="Normal 8 2 2 9" xfId="8353" xr:uid="{00000000-0005-0000-0000-000016260000}"/>
    <cellStyle name="Normal 8 2 2_NOI Ok" xfId="8354" xr:uid="{00000000-0005-0000-0000-000017260000}"/>
    <cellStyle name="Normal 8 2 3" xfId="8355" xr:uid="{00000000-0005-0000-0000-000018260000}"/>
    <cellStyle name="Normal 8 2 3 2" xfId="8356" xr:uid="{00000000-0005-0000-0000-000019260000}"/>
    <cellStyle name="Normal 8 2 3 2 2" xfId="8357" xr:uid="{00000000-0005-0000-0000-00001A260000}"/>
    <cellStyle name="Normal 8 2 3 2 2 2" xfId="8358" xr:uid="{00000000-0005-0000-0000-00001B260000}"/>
    <cellStyle name="Normal 8 2 3 2 3" xfId="8359" xr:uid="{00000000-0005-0000-0000-00001C260000}"/>
    <cellStyle name="Normal 8 2 3 2 3 2" xfId="8360" xr:uid="{00000000-0005-0000-0000-00001D260000}"/>
    <cellStyle name="Normal 8 2 3 2 4" xfId="8361" xr:uid="{00000000-0005-0000-0000-00001E260000}"/>
    <cellStyle name="Normal 8 2 3 2 5" xfId="8362" xr:uid="{00000000-0005-0000-0000-00001F260000}"/>
    <cellStyle name="Normal 8 2 3 2 6" xfId="8363" xr:uid="{00000000-0005-0000-0000-000020260000}"/>
    <cellStyle name="Normal 8 2 3 3" xfId="8364" xr:uid="{00000000-0005-0000-0000-000021260000}"/>
    <cellStyle name="Normal 8 2 3 3 2" xfId="8365" xr:uid="{00000000-0005-0000-0000-000022260000}"/>
    <cellStyle name="Normal 8 2 3 3 2 2" xfId="8366" xr:uid="{00000000-0005-0000-0000-000023260000}"/>
    <cellStyle name="Normal 8 2 3 3 3" xfId="8367" xr:uid="{00000000-0005-0000-0000-000024260000}"/>
    <cellStyle name="Normal 8 2 3 3 3 2" xfId="8368" xr:uid="{00000000-0005-0000-0000-000025260000}"/>
    <cellStyle name="Normal 8 2 3 3 4" xfId="8369" xr:uid="{00000000-0005-0000-0000-000026260000}"/>
    <cellStyle name="Normal 8 2 3 4" xfId="8370" xr:uid="{00000000-0005-0000-0000-000027260000}"/>
    <cellStyle name="Normal 8 2 3 4 2" xfId="8371" xr:uid="{00000000-0005-0000-0000-000028260000}"/>
    <cellStyle name="Normal 8 2 3 4 2 2" xfId="8372" xr:uid="{00000000-0005-0000-0000-000029260000}"/>
    <cellStyle name="Normal 8 2 3 4 3" xfId="8373" xr:uid="{00000000-0005-0000-0000-00002A260000}"/>
    <cellStyle name="Normal 8 2 3 4 3 2" xfId="8374" xr:uid="{00000000-0005-0000-0000-00002B260000}"/>
    <cellStyle name="Normal 8 2 3 4 4" xfId="8375" xr:uid="{00000000-0005-0000-0000-00002C260000}"/>
    <cellStyle name="Normal 8 2 3 5" xfId="8376" xr:uid="{00000000-0005-0000-0000-00002D260000}"/>
    <cellStyle name="Normal 8 2 3 5 2" xfId="8377" xr:uid="{00000000-0005-0000-0000-00002E260000}"/>
    <cellStyle name="Normal 8 2 3 6" xfId="8378" xr:uid="{00000000-0005-0000-0000-00002F260000}"/>
    <cellStyle name="Normal 8 2 3 6 2" xfId="8379" xr:uid="{00000000-0005-0000-0000-000030260000}"/>
    <cellStyle name="Normal 8 2 3 7" xfId="8380" xr:uid="{00000000-0005-0000-0000-000031260000}"/>
    <cellStyle name="Normal 8 2 3 7 2" xfId="8381" xr:uid="{00000000-0005-0000-0000-000032260000}"/>
    <cellStyle name="Normal 8 2 3 8" xfId="8382" xr:uid="{00000000-0005-0000-0000-000033260000}"/>
    <cellStyle name="Normal 8 2 3 9" xfId="8383" xr:uid="{00000000-0005-0000-0000-000034260000}"/>
    <cellStyle name="Normal 8 2 3_NOI Ok" xfId="8384" xr:uid="{00000000-0005-0000-0000-000035260000}"/>
    <cellStyle name="Normal 8 2 4" xfId="8385" xr:uid="{00000000-0005-0000-0000-000036260000}"/>
    <cellStyle name="Normal 8 2 4 2" xfId="8386" xr:uid="{00000000-0005-0000-0000-000037260000}"/>
    <cellStyle name="Normal 8 2 4 2 2" xfId="8387" xr:uid="{00000000-0005-0000-0000-000038260000}"/>
    <cellStyle name="Normal 8 2 4 2 2 2" xfId="8388" xr:uid="{00000000-0005-0000-0000-000039260000}"/>
    <cellStyle name="Normal 8 2 4 2 3" xfId="8389" xr:uid="{00000000-0005-0000-0000-00003A260000}"/>
    <cellStyle name="Normal 8 2 4 2 3 2" xfId="8390" xr:uid="{00000000-0005-0000-0000-00003B260000}"/>
    <cellStyle name="Normal 8 2 4 2 4" xfId="8391" xr:uid="{00000000-0005-0000-0000-00003C260000}"/>
    <cellStyle name="Normal 8 2 4 2 5" xfId="8392" xr:uid="{00000000-0005-0000-0000-00003D260000}"/>
    <cellStyle name="Normal 8 2 4 2 6" xfId="8393" xr:uid="{00000000-0005-0000-0000-00003E260000}"/>
    <cellStyle name="Normal 8 2 4 3" xfId="8394" xr:uid="{00000000-0005-0000-0000-00003F260000}"/>
    <cellStyle name="Normal 8 2 4 3 2" xfId="8395" xr:uid="{00000000-0005-0000-0000-000040260000}"/>
    <cellStyle name="Normal 8 2 4 3 2 2" xfId="8396" xr:uid="{00000000-0005-0000-0000-000041260000}"/>
    <cellStyle name="Normal 8 2 4 3 3" xfId="8397" xr:uid="{00000000-0005-0000-0000-000042260000}"/>
    <cellStyle name="Normal 8 2 4 3 3 2" xfId="8398" xr:uid="{00000000-0005-0000-0000-000043260000}"/>
    <cellStyle name="Normal 8 2 4 3 4" xfId="8399" xr:uid="{00000000-0005-0000-0000-000044260000}"/>
    <cellStyle name="Normal 8 2 4 4" xfId="8400" xr:uid="{00000000-0005-0000-0000-000045260000}"/>
    <cellStyle name="Normal 8 2 4 4 2" xfId="8401" xr:uid="{00000000-0005-0000-0000-000046260000}"/>
    <cellStyle name="Normal 8 2 4 4 2 2" xfId="8402" xr:uid="{00000000-0005-0000-0000-000047260000}"/>
    <cellStyle name="Normal 8 2 4 4 3" xfId="8403" xr:uid="{00000000-0005-0000-0000-000048260000}"/>
    <cellStyle name="Normal 8 2 4 4 3 2" xfId="8404" xr:uid="{00000000-0005-0000-0000-000049260000}"/>
    <cellStyle name="Normal 8 2 4 4 4" xfId="8405" xr:uid="{00000000-0005-0000-0000-00004A260000}"/>
    <cellStyle name="Normal 8 2 4 5" xfId="8406" xr:uid="{00000000-0005-0000-0000-00004B260000}"/>
    <cellStyle name="Normal 8 2 4 5 2" xfId="8407" xr:uid="{00000000-0005-0000-0000-00004C260000}"/>
    <cellStyle name="Normal 8 2 4 6" xfId="8408" xr:uid="{00000000-0005-0000-0000-00004D260000}"/>
    <cellStyle name="Normal 8 2 4 6 2" xfId="8409" xr:uid="{00000000-0005-0000-0000-00004E260000}"/>
    <cellStyle name="Normal 8 2 4 7" xfId="8410" xr:uid="{00000000-0005-0000-0000-00004F260000}"/>
    <cellStyle name="Normal 8 2 4 7 2" xfId="8411" xr:uid="{00000000-0005-0000-0000-000050260000}"/>
    <cellStyle name="Normal 8 2 4 8" xfId="8412" xr:uid="{00000000-0005-0000-0000-000051260000}"/>
    <cellStyle name="Normal 8 2 4 9" xfId="8413" xr:uid="{00000000-0005-0000-0000-000052260000}"/>
    <cellStyle name="Normal 8 2 4_NOI Ok" xfId="8414" xr:uid="{00000000-0005-0000-0000-000053260000}"/>
    <cellStyle name="Normal 8 2 5" xfId="8415" xr:uid="{00000000-0005-0000-0000-000054260000}"/>
    <cellStyle name="Normal 8 2 5 2" xfId="8416" xr:uid="{00000000-0005-0000-0000-000055260000}"/>
    <cellStyle name="Normal 8 2 5 2 2" xfId="8417" xr:uid="{00000000-0005-0000-0000-000056260000}"/>
    <cellStyle name="Normal 8 2 5 3" xfId="8418" xr:uid="{00000000-0005-0000-0000-000057260000}"/>
    <cellStyle name="Normal 8 2 5 3 2" xfId="8419" xr:uid="{00000000-0005-0000-0000-000058260000}"/>
    <cellStyle name="Normal 8 2 5 4" xfId="8420" xr:uid="{00000000-0005-0000-0000-000059260000}"/>
    <cellStyle name="Normal 8 2 5 5" xfId="8421" xr:uid="{00000000-0005-0000-0000-00005A260000}"/>
    <cellStyle name="Normal 8 2 5 6" xfId="8422" xr:uid="{00000000-0005-0000-0000-00005B260000}"/>
    <cellStyle name="Normal 8 2 6" xfId="8423" xr:uid="{00000000-0005-0000-0000-00005C260000}"/>
    <cellStyle name="Normal 8 2 6 2" xfId="8424" xr:uid="{00000000-0005-0000-0000-00005D260000}"/>
    <cellStyle name="Normal 8 2 6 2 2" xfId="8425" xr:uid="{00000000-0005-0000-0000-00005E260000}"/>
    <cellStyle name="Normal 8 2 6 3" xfId="8426" xr:uid="{00000000-0005-0000-0000-00005F260000}"/>
    <cellStyle name="Normal 8 2 6 3 2" xfId="8427" xr:uid="{00000000-0005-0000-0000-000060260000}"/>
    <cellStyle name="Normal 8 2 6 4" xfId="8428" xr:uid="{00000000-0005-0000-0000-000061260000}"/>
    <cellStyle name="Normal 8 2 7" xfId="8429" xr:uid="{00000000-0005-0000-0000-000062260000}"/>
    <cellStyle name="Normal 8 2 7 2" xfId="8430" xr:uid="{00000000-0005-0000-0000-000063260000}"/>
    <cellStyle name="Normal 8 2 7 2 2" xfId="8431" xr:uid="{00000000-0005-0000-0000-000064260000}"/>
    <cellStyle name="Normal 8 2 7 3" xfId="8432" xr:uid="{00000000-0005-0000-0000-000065260000}"/>
    <cellStyle name="Normal 8 2 7 3 2" xfId="8433" xr:uid="{00000000-0005-0000-0000-000066260000}"/>
    <cellStyle name="Normal 8 2 7 4" xfId="8434" xr:uid="{00000000-0005-0000-0000-000067260000}"/>
    <cellStyle name="Normal 8 2 8" xfId="8435" xr:uid="{00000000-0005-0000-0000-000068260000}"/>
    <cellStyle name="Normal 8 2 8 2" xfId="8436" xr:uid="{00000000-0005-0000-0000-000069260000}"/>
    <cellStyle name="Normal 8 2 9" xfId="8437" xr:uid="{00000000-0005-0000-0000-00006A260000}"/>
    <cellStyle name="Normal 8 2 9 2" xfId="8438" xr:uid="{00000000-0005-0000-0000-00006B260000}"/>
    <cellStyle name="Normal 8 2_NOI Ok" xfId="8439" xr:uid="{00000000-0005-0000-0000-00006C260000}"/>
    <cellStyle name="Normal 8 20" xfId="8440" xr:uid="{00000000-0005-0000-0000-00006D260000}"/>
    <cellStyle name="Normal 8 20 2" xfId="8441" xr:uid="{00000000-0005-0000-0000-00006E260000}"/>
    <cellStyle name="Normal 8 21" xfId="8442" xr:uid="{00000000-0005-0000-0000-00006F260000}"/>
    <cellStyle name="Normal 8 21 2" xfId="8443" xr:uid="{00000000-0005-0000-0000-000070260000}"/>
    <cellStyle name="Normal 8 22" xfId="8444" xr:uid="{00000000-0005-0000-0000-000071260000}"/>
    <cellStyle name="Normal 8 22 2" xfId="8445" xr:uid="{00000000-0005-0000-0000-000072260000}"/>
    <cellStyle name="Normal 8 23" xfId="8446" xr:uid="{00000000-0005-0000-0000-000073260000}"/>
    <cellStyle name="Normal 8 24" xfId="8447" xr:uid="{00000000-0005-0000-0000-000074260000}"/>
    <cellStyle name="Normal 8 25" xfId="11332" xr:uid="{00000000-0005-0000-0000-000075260000}"/>
    <cellStyle name="Normal 8 26" xfId="11334" xr:uid="{00000000-0005-0000-0000-000076260000}"/>
    <cellStyle name="Normal 8 27" xfId="11336" xr:uid="{00000000-0005-0000-0000-000077260000}"/>
    <cellStyle name="Normal 8 28" xfId="11338" xr:uid="{00000000-0005-0000-0000-000078260000}"/>
    <cellStyle name="Normal 8 29" xfId="11345" xr:uid="{00000000-0005-0000-0000-000079260000}"/>
    <cellStyle name="Normal 8 3" xfId="201" xr:uid="{00000000-0005-0000-0000-00007A260000}"/>
    <cellStyle name="Normal 8 3 10" xfId="8449" xr:uid="{00000000-0005-0000-0000-00007B260000}"/>
    <cellStyle name="Normal 8 3 10 2" xfId="8450" xr:uid="{00000000-0005-0000-0000-00007C260000}"/>
    <cellStyle name="Normal 8 3 11" xfId="8451" xr:uid="{00000000-0005-0000-0000-00007D260000}"/>
    <cellStyle name="Normal 8 3 12" xfId="8452" xr:uid="{00000000-0005-0000-0000-00007E260000}"/>
    <cellStyle name="Normal 8 3 13" xfId="8448" xr:uid="{00000000-0005-0000-0000-00007F260000}"/>
    <cellStyle name="Normal 8 3 14" xfId="17175" xr:uid="{00000000-0005-0000-0000-000080260000}"/>
    <cellStyle name="Normal 8 3 15" xfId="17420" xr:uid="{00000000-0005-0000-0000-000081260000}"/>
    <cellStyle name="Normal 8 3 2" xfId="8453" xr:uid="{00000000-0005-0000-0000-000082260000}"/>
    <cellStyle name="Normal 8 3 2 2" xfId="8454" xr:uid="{00000000-0005-0000-0000-000083260000}"/>
    <cellStyle name="Normal 8 3 2 2 2" xfId="8455" xr:uid="{00000000-0005-0000-0000-000084260000}"/>
    <cellStyle name="Normal 8 3 2 2 2 2" xfId="8456" xr:uid="{00000000-0005-0000-0000-000085260000}"/>
    <cellStyle name="Normal 8 3 2 2 3" xfId="8457" xr:uid="{00000000-0005-0000-0000-000086260000}"/>
    <cellStyle name="Normal 8 3 2 2 3 2" xfId="8458" xr:uid="{00000000-0005-0000-0000-000087260000}"/>
    <cellStyle name="Normal 8 3 2 2 4" xfId="8459" xr:uid="{00000000-0005-0000-0000-000088260000}"/>
    <cellStyle name="Normal 8 3 2 2 5" xfId="8460" xr:uid="{00000000-0005-0000-0000-000089260000}"/>
    <cellStyle name="Normal 8 3 2 2 6" xfId="8461" xr:uid="{00000000-0005-0000-0000-00008A260000}"/>
    <cellStyle name="Normal 8 3 2 3" xfId="8462" xr:uid="{00000000-0005-0000-0000-00008B260000}"/>
    <cellStyle name="Normal 8 3 2 3 2" xfId="8463" xr:uid="{00000000-0005-0000-0000-00008C260000}"/>
    <cellStyle name="Normal 8 3 2 3 2 2" xfId="8464" xr:uid="{00000000-0005-0000-0000-00008D260000}"/>
    <cellStyle name="Normal 8 3 2 3 3" xfId="8465" xr:uid="{00000000-0005-0000-0000-00008E260000}"/>
    <cellStyle name="Normal 8 3 2 3 3 2" xfId="8466" xr:uid="{00000000-0005-0000-0000-00008F260000}"/>
    <cellStyle name="Normal 8 3 2 3 4" xfId="8467" xr:uid="{00000000-0005-0000-0000-000090260000}"/>
    <cellStyle name="Normal 8 3 2 4" xfId="8468" xr:uid="{00000000-0005-0000-0000-000091260000}"/>
    <cellStyle name="Normal 8 3 2 4 2" xfId="8469" xr:uid="{00000000-0005-0000-0000-000092260000}"/>
    <cellStyle name="Normal 8 3 2 4 2 2" xfId="8470" xr:uid="{00000000-0005-0000-0000-000093260000}"/>
    <cellStyle name="Normal 8 3 2 4 3" xfId="8471" xr:uid="{00000000-0005-0000-0000-000094260000}"/>
    <cellStyle name="Normal 8 3 2 4 3 2" xfId="8472" xr:uid="{00000000-0005-0000-0000-000095260000}"/>
    <cellStyle name="Normal 8 3 2 4 4" xfId="8473" xr:uid="{00000000-0005-0000-0000-000096260000}"/>
    <cellStyle name="Normal 8 3 2 5" xfId="8474" xr:uid="{00000000-0005-0000-0000-000097260000}"/>
    <cellStyle name="Normal 8 3 2 5 2" xfId="8475" xr:uid="{00000000-0005-0000-0000-000098260000}"/>
    <cellStyle name="Normal 8 3 2 6" xfId="8476" xr:uid="{00000000-0005-0000-0000-000099260000}"/>
    <cellStyle name="Normal 8 3 2 6 2" xfId="8477" xr:uid="{00000000-0005-0000-0000-00009A260000}"/>
    <cellStyle name="Normal 8 3 2 7" xfId="8478" xr:uid="{00000000-0005-0000-0000-00009B260000}"/>
    <cellStyle name="Normal 8 3 2 7 2" xfId="8479" xr:uid="{00000000-0005-0000-0000-00009C260000}"/>
    <cellStyle name="Normal 8 3 2 8" xfId="8480" xr:uid="{00000000-0005-0000-0000-00009D260000}"/>
    <cellStyle name="Normal 8 3 2 9" xfId="8481" xr:uid="{00000000-0005-0000-0000-00009E260000}"/>
    <cellStyle name="Normal 8 3 2_NOI Ok" xfId="8482" xr:uid="{00000000-0005-0000-0000-00009F260000}"/>
    <cellStyle name="Normal 8 3 3" xfId="8483" xr:uid="{00000000-0005-0000-0000-0000A0260000}"/>
    <cellStyle name="Normal 8 3 3 2" xfId="8484" xr:uid="{00000000-0005-0000-0000-0000A1260000}"/>
    <cellStyle name="Normal 8 3 3 2 2" xfId="8485" xr:uid="{00000000-0005-0000-0000-0000A2260000}"/>
    <cellStyle name="Normal 8 3 3 2 2 2" xfId="8486" xr:uid="{00000000-0005-0000-0000-0000A3260000}"/>
    <cellStyle name="Normal 8 3 3 2 3" xfId="8487" xr:uid="{00000000-0005-0000-0000-0000A4260000}"/>
    <cellStyle name="Normal 8 3 3 2 3 2" xfId="8488" xr:uid="{00000000-0005-0000-0000-0000A5260000}"/>
    <cellStyle name="Normal 8 3 3 2 4" xfId="8489" xr:uid="{00000000-0005-0000-0000-0000A6260000}"/>
    <cellStyle name="Normal 8 3 3 2 5" xfId="8490" xr:uid="{00000000-0005-0000-0000-0000A7260000}"/>
    <cellStyle name="Normal 8 3 3 2 6" xfId="8491" xr:uid="{00000000-0005-0000-0000-0000A8260000}"/>
    <cellStyle name="Normal 8 3 3 3" xfId="8492" xr:uid="{00000000-0005-0000-0000-0000A9260000}"/>
    <cellStyle name="Normal 8 3 3 3 2" xfId="8493" xr:uid="{00000000-0005-0000-0000-0000AA260000}"/>
    <cellStyle name="Normal 8 3 3 3 2 2" xfId="8494" xr:uid="{00000000-0005-0000-0000-0000AB260000}"/>
    <cellStyle name="Normal 8 3 3 3 3" xfId="8495" xr:uid="{00000000-0005-0000-0000-0000AC260000}"/>
    <cellStyle name="Normal 8 3 3 3 3 2" xfId="8496" xr:uid="{00000000-0005-0000-0000-0000AD260000}"/>
    <cellStyle name="Normal 8 3 3 3 4" xfId="8497" xr:uid="{00000000-0005-0000-0000-0000AE260000}"/>
    <cellStyle name="Normal 8 3 3 4" xfId="8498" xr:uid="{00000000-0005-0000-0000-0000AF260000}"/>
    <cellStyle name="Normal 8 3 3 4 2" xfId="8499" xr:uid="{00000000-0005-0000-0000-0000B0260000}"/>
    <cellStyle name="Normal 8 3 3 4 2 2" xfId="8500" xr:uid="{00000000-0005-0000-0000-0000B1260000}"/>
    <cellStyle name="Normal 8 3 3 4 3" xfId="8501" xr:uid="{00000000-0005-0000-0000-0000B2260000}"/>
    <cellStyle name="Normal 8 3 3 4 3 2" xfId="8502" xr:uid="{00000000-0005-0000-0000-0000B3260000}"/>
    <cellStyle name="Normal 8 3 3 4 4" xfId="8503" xr:uid="{00000000-0005-0000-0000-0000B4260000}"/>
    <cellStyle name="Normal 8 3 3 5" xfId="8504" xr:uid="{00000000-0005-0000-0000-0000B5260000}"/>
    <cellStyle name="Normal 8 3 3 5 2" xfId="8505" xr:uid="{00000000-0005-0000-0000-0000B6260000}"/>
    <cellStyle name="Normal 8 3 3 6" xfId="8506" xr:uid="{00000000-0005-0000-0000-0000B7260000}"/>
    <cellStyle name="Normal 8 3 3 6 2" xfId="8507" xr:uid="{00000000-0005-0000-0000-0000B8260000}"/>
    <cellStyle name="Normal 8 3 3 7" xfId="8508" xr:uid="{00000000-0005-0000-0000-0000B9260000}"/>
    <cellStyle name="Normal 8 3 3 7 2" xfId="8509" xr:uid="{00000000-0005-0000-0000-0000BA260000}"/>
    <cellStyle name="Normal 8 3 3 8" xfId="8510" xr:uid="{00000000-0005-0000-0000-0000BB260000}"/>
    <cellStyle name="Normal 8 3 3 9" xfId="8511" xr:uid="{00000000-0005-0000-0000-0000BC260000}"/>
    <cellStyle name="Normal 8 3 3_NOI Ok" xfId="8512" xr:uid="{00000000-0005-0000-0000-0000BD260000}"/>
    <cellStyle name="Normal 8 3 4" xfId="8513" xr:uid="{00000000-0005-0000-0000-0000BE260000}"/>
    <cellStyle name="Normal 8 3 4 2" xfId="8514" xr:uid="{00000000-0005-0000-0000-0000BF260000}"/>
    <cellStyle name="Normal 8 3 4 2 2" xfId="8515" xr:uid="{00000000-0005-0000-0000-0000C0260000}"/>
    <cellStyle name="Normal 8 3 4 2 2 2" xfId="8516" xr:uid="{00000000-0005-0000-0000-0000C1260000}"/>
    <cellStyle name="Normal 8 3 4 2 3" xfId="8517" xr:uid="{00000000-0005-0000-0000-0000C2260000}"/>
    <cellStyle name="Normal 8 3 4 2 3 2" xfId="8518" xr:uid="{00000000-0005-0000-0000-0000C3260000}"/>
    <cellStyle name="Normal 8 3 4 2 4" xfId="8519" xr:uid="{00000000-0005-0000-0000-0000C4260000}"/>
    <cellStyle name="Normal 8 3 4 2 5" xfId="8520" xr:uid="{00000000-0005-0000-0000-0000C5260000}"/>
    <cellStyle name="Normal 8 3 4 2 6" xfId="8521" xr:uid="{00000000-0005-0000-0000-0000C6260000}"/>
    <cellStyle name="Normal 8 3 4 3" xfId="8522" xr:uid="{00000000-0005-0000-0000-0000C7260000}"/>
    <cellStyle name="Normal 8 3 4 3 2" xfId="8523" xr:uid="{00000000-0005-0000-0000-0000C8260000}"/>
    <cellStyle name="Normal 8 3 4 3 2 2" xfId="8524" xr:uid="{00000000-0005-0000-0000-0000C9260000}"/>
    <cellStyle name="Normal 8 3 4 3 3" xfId="8525" xr:uid="{00000000-0005-0000-0000-0000CA260000}"/>
    <cellStyle name="Normal 8 3 4 3 3 2" xfId="8526" xr:uid="{00000000-0005-0000-0000-0000CB260000}"/>
    <cellStyle name="Normal 8 3 4 3 4" xfId="8527" xr:uid="{00000000-0005-0000-0000-0000CC260000}"/>
    <cellStyle name="Normal 8 3 4 4" xfId="8528" xr:uid="{00000000-0005-0000-0000-0000CD260000}"/>
    <cellStyle name="Normal 8 3 4 4 2" xfId="8529" xr:uid="{00000000-0005-0000-0000-0000CE260000}"/>
    <cellStyle name="Normal 8 3 4 4 2 2" xfId="8530" xr:uid="{00000000-0005-0000-0000-0000CF260000}"/>
    <cellStyle name="Normal 8 3 4 4 3" xfId="8531" xr:uid="{00000000-0005-0000-0000-0000D0260000}"/>
    <cellStyle name="Normal 8 3 4 4 3 2" xfId="8532" xr:uid="{00000000-0005-0000-0000-0000D1260000}"/>
    <cellStyle name="Normal 8 3 4 4 4" xfId="8533" xr:uid="{00000000-0005-0000-0000-0000D2260000}"/>
    <cellStyle name="Normal 8 3 4 5" xfId="8534" xr:uid="{00000000-0005-0000-0000-0000D3260000}"/>
    <cellStyle name="Normal 8 3 4 5 2" xfId="8535" xr:uid="{00000000-0005-0000-0000-0000D4260000}"/>
    <cellStyle name="Normal 8 3 4 6" xfId="8536" xr:uid="{00000000-0005-0000-0000-0000D5260000}"/>
    <cellStyle name="Normal 8 3 4 6 2" xfId="8537" xr:uid="{00000000-0005-0000-0000-0000D6260000}"/>
    <cellStyle name="Normal 8 3 4 7" xfId="8538" xr:uid="{00000000-0005-0000-0000-0000D7260000}"/>
    <cellStyle name="Normal 8 3 4 7 2" xfId="8539" xr:uid="{00000000-0005-0000-0000-0000D8260000}"/>
    <cellStyle name="Normal 8 3 4 8" xfId="8540" xr:uid="{00000000-0005-0000-0000-0000D9260000}"/>
    <cellStyle name="Normal 8 3 4 9" xfId="8541" xr:uid="{00000000-0005-0000-0000-0000DA260000}"/>
    <cellStyle name="Normal 8 3 4_NOI Ok" xfId="8542" xr:uid="{00000000-0005-0000-0000-0000DB260000}"/>
    <cellStyle name="Normal 8 3 5" xfId="8543" xr:uid="{00000000-0005-0000-0000-0000DC260000}"/>
    <cellStyle name="Normal 8 3 5 2" xfId="8544" xr:uid="{00000000-0005-0000-0000-0000DD260000}"/>
    <cellStyle name="Normal 8 3 5 2 2" xfId="8545" xr:uid="{00000000-0005-0000-0000-0000DE260000}"/>
    <cellStyle name="Normal 8 3 5 3" xfId="8546" xr:uid="{00000000-0005-0000-0000-0000DF260000}"/>
    <cellStyle name="Normal 8 3 5 3 2" xfId="8547" xr:uid="{00000000-0005-0000-0000-0000E0260000}"/>
    <cellStyle name="Normal 8 3 5 4" xfId="8548" xr:uid="{00000000-0005-0000-0000-0000E1260000}"/>
    <cellStyle name="Normal 8 3 5 5" xfId="8549" xr:uid="{00000000-0005-0000-0000-0000E2260000}"/>
    <cellStyle name="Normal 8 3 5 6" xfId="8550" xr:uid="{00000000-0005-0000-0000-0000E3260000}"/>
    <cellStyle name="Normal 8 3 6" xfId="8551" xr:uid="{00000000-0005-0000-0000-0000E4260000}"/>
    <cellStyle name="Normal 8 3 6 2" xfId="8552" xr:uid="{00000000-0005-0000-0000-0000E5260000}"/>
    <cellStyle name="Normal 8 3 6 2 2" xfId="8553" xr:uid="{00000000-0005-0000-0000-0000E6260000}"/>
    <cellStyle name="Normal 8 3 6 3" xfId="8554" xr:uid="{00000000-0005-0000-0000-0000E7260000}"/>
    <cellStyle name="Normal 8 3 6 3 2" xfId="8555" xr:uid="{00000000-0005-0000-0000-0000E8260000}"/>
    <cellStyle name="Normal 8 3 6 4" xfId="8556" xr:uid="{00000000-0005-0000-0000-0000E9260000}"/>
    <cellStyle name="Normal 8 3 7" xfId="8557" xr:uid="{00000000-0005-0000-0000-0000EA260000}"/>
    <cellStyle name="Normal 8 3 7 2" xfId="8558" xr:uid="{00000000-0005-0000-0000-0000EB260000}"/>
    <cellStyle name="Normal 8 3 7 2 2" xfId="8559" xr:uid="{00000000-0005-0000-0000-0000EC260000}"/>
    <cellStyle name="Normal 8 3 7 3" xfId="8560" xr:uid="{00000000-0005-0000-0000-0000ED260000}"/>
    <cellStyle name="Normal 8 3 7 3 2" xfId="8561" xr:uid="{00000000-0005-0000-0000-0000EE260000}"/>
    <cellStyle name="Normal 8 3 7 4" xfId="8562" xr:uid="{00000000-0005-0000-0000-0000EF260000}"/>
    <cellStyle name="Normal 8 3 8" xfId="8563" xr:uid="{00000000-0005-0000-0000-0000F0260000}"/>
    <cellStyle name="Normal 8 3 8 2" xfId="8564" xr:uid="{00000000-0005-0000-0000-0000F1260000}"/>
    <cellStyle name="Normal 8 3 9" xfId="8565" xr:uid="{00000000-0005-0000-0000-0000F2260000}"/>
    <cellStyle name="Normal 8 3 9 2" xfId="8566" xr:uid="{00000000-0005-0000-0000-0000F3260000}"/>
    <cellStyle name="Normal 8 3_NOI Ok" xfId="8567" xr:uid="{00000000-0005-0000-0000-0000F4260000}"/>
    <cellStyle name="Normal 8 30" xfId="11346" xr:uid="{00000000-0005-0000-0000-0000F5260000}"/>
    <cellStyle name="Normal 8 31" xfId="11347" xr:uid="{00000000-0005-0000-0000-0000F6260000}"/>
    <cellStyle name="Normal 8 32" xfId="11350" xr:uid="{00000000-0005-0000-0000-0000F7260000}"/>
    <cellStyle name="Normal 8 33" xfId="11352" xr:uid="{00000000-0005-0000-0000-0000F8260000}"/>
    <cellStyle name="Normal 8 34" xfId="11354" xr:uid="{00000000-0005-0000-0000-0000F9260000}"/>
    <cellStyle name="Normal 8 35" xfId="11355" xr:uid="{00000000-0005-0000-0000-0000FA260000}"/>
    <cellStyle name="Normal 8 36" xfId="11356" xr:uid="{00000000-0005-0000-0000-0000FB260000}"/>
    <cellStyle name="Normal 8 37" xfId="11357" xr:uid="{00000000-0005-0000-0000-0000FC260000}"/>
    <cellStyle name="Normal 8 38" xfId="11358" xr:uid="{00000000-0005-0000-0000-0000FD260000}"/>
    <cellStyle name="Normal 8 39" xfId="11363" xr:uid="{00000000-0005-0000-0000-0000FE260000}"/>
    <cellStyle name="Normal 8 4" xfId="148" xr:uid="{00000000-0005-0000-0000-0000FF260000}"/>
    <cellStyle name="Normal 8 4 10" xfId="8569" xr:uid="{00000000-0005-0000-0000-000000270000}"/>
    <cellStyle name="Normal 8 4 10 2" xfId="8570" xr:uid="{00000000-0005-0000-0000-000001270000}"/>
    <cellStyle name="Normal 8 4 11" xfId="8571" xr:uid="{00000000-0005-0000-0000-000002270000}"/>
    <cellStyle name="Normal 8 4 12" xfId="8572" xr:uid="{00000000-0005-0000-0000-000003270000}"/>
    <cellStyle name="Normal 8 4 13" xfId="8568" xr:uid="{00000000-0005-0000-0000-000004270000}"/>
    <cellStyle name="Normal 8 4 2" xfId="8573" xr:uid="{00000000-0005-0000-0000-000005270000}"/>
    <cellStyle name="Normal 8 4 2 2" xfId="8574" xr:uid="{00000000-0005-0000-0000-000006270000}"/>
    <cellStyle name="Normal 8 4 2 2 2" xfId="8575" xr:uid="{00000000-0005-0000-0000-000007270000}"/>
    <cellStyle name="Normal 8 4 2 2 2 2" xfId="8576" xr:uid="{00000000-0005-0000-0000-000008270000}"/>
    <cellStyle name="Normal 8 4 2 2 3" xfId="8577" xr:uid="{00000000-0005-0000-0000-000009270000}"/>
    <cellStyle name="Normal 8 4 2 2 3 2" xfId="8578" xr:uid="{00000000-0005-0000-0000-00000A270000}"/>
    <cellStyle name="Normal 8 4 2 2 4" xfId="8579" xr:uid="{00000000-0005-0000-0000-00000B270000}"/>
    <cellStyle name="Normal 8 4 2 2 5" xfId="8580" xr:uid="{00000000-0005-0000-0000-00000C270000}"/>
    <cellStyle name="Normal 8 4 2 2 6" xfId="8581" xr:uid="{00000000-0005-0000-0000-00000D270000}"/>
    <cellStyle name="Normal 8 4 2 3" xfId="8582" xr:uid="{00000000-0005-0000-0000-00000E270000}"/>
    <cellStyle name="Normal 8 4 2 3 2" xfId="8583" xr:uid="{00000000-0005-0000-0000-00000F270000}"/>
    <cellStyle name="Normal 8 4 2 3 2 2" xfId="8584" xr:uid="{00000000-0005-0000-0000-000010270000}"/>
    <cellStyle name="Normal 8 4 2 3 3" xfId="8585" xr:uid="{00000000-0005-0000-0000-000011270000}"/>
    <cellStyle name="Normal 8 4 2 3 3 2" xfId="8586" xr:uid="{00000000-0005-0000-0000-000012270000}"/>
    <cellStyle name="Normal 8 4 2 3 4" xfId="8587" xr:uid="{00000000-0005-0000-0000-000013270000}"/>
    <cellStyle name="Normal 8 4 2 4" xfId="8588" xr:uid="{00000000-0005-0000-0000-000014270000}"/>
    <cellStyle name="Normal 8 4 2 4 2" xfId="8589" xr:uid="{00000000-0005-0000-0000-000015270000}"/>
    <cellStyle name="Normal 8 4 2 4 2 2" xfId="8590" xr:uid="{00000000-0005-0000-0000-000016270000}"/>
    <cellStyle name="Normal 8 4 2 4 3" xfId="8591" xr:uid="{00000000-0005-0000-0000-000017270000}"/>
    <cellStyle name="Normal 8 4 2 4 3 2" xfId="8592" xr:uid="{00000000-0005-0000-0000-000018270000}"/>
    <cellStyle name="Normal 8 4 2 4 4" xfId="8593" xr:uid="{00000000-0005-0000-0000-000019270000}"/>
    <cellStyle name="Normal 8 4 2 5" xfId="8594" xr:uid="{00000000-0005-0000-0000-00001A270000}"/>
    <cellStyle name="Normal 8 4 2 5 2" xfId="8595" xr:uid="{00000000-0005-0000-0000-00001B270000}"/>
    <cellStyle name="Normal 8 4 2 6" xfId="8596" xr:uid="{00000000-0005-0000-0000-00001C270000}"/>
    <cellStyle name="Normal 8 4 2 6 2" xfId="8597" xr:uid="{00000000-0005-0000-0000-00001D270000}"/>
    <cellStyle name="Normal 8 4 2 7" xfId="8598" xr:uid="{00000000-0005-0000-0000-00001E270000}"/>
    <cellStyle name="Normal 8 4 2 7 2" xfId="8599" xr:uid="{00000000-0005-0000-0000-00001F270000}"/>
    <cellStyle name="Normal 8 4 2 8" xfId="8600" xr:uid="{00000000-0005-0000-0000-000020270000}"/>
    <cellStyle name="Normal 8 4 2 9" xfId="8601" xr:uid="{00000000-0005-0000-0000-000021270000}"/>
    <cellStyle name="Normal 8 4 2_NOI Ok" xfId="8602" xr:uid="{00000000-0005-0000-0000-000022270000}"/>
    <cellStyle name="Normal 8 4 3" xfId="8603" xr:uid="{00000000-0005-0000-0000-000023270000}"/>
    <cellStyle name="Normal 8 4 3 2" xfId="8604" xr:uid="{00000000-0005-0000-0000-000024270000}"/>
    <cellStyle name="Normal 8 4 3 2 2" xfId="8605" xr:uid="{00000000-0005-0000-0000-000025270000}"/>
    <cellStyle name="Normal 8 4 3 2 2 2" xfId="8606" xr:uid="{00000000-0005-0000-0000-000026270000}"/>
    <cellStyle name="Normal 8 4 3 2 3" xfId="8607" xr:uid="{00000000-0005-0000-0000-000027270000}"/>
    <cellStyle name="Normal 8 4 3 2 3 2" xfId="8608" xr:uid="{00000000-0005-0000-0000-000028270000}"/>
    <cellStyle name="Normal 8 4 3 2 4" xfId="8609" xr:uid="{00000000-0005-0000-0000-000029270000}"/>
    <cellStyle name="Normal 8 4 3 2 5" xfId="8610" xr:uid="{00000000-0005-0000-0000-00002A270000}"/>
    <cellStyle name="Normal 8 4 3 2 6" xfId="8611" xr:uid="{00000000-0005-0000-0000-00002B270000}"/>
    <cellStyle name="Normal 8 4 3 3" xfId="8612" xr:uid="{00000000-0005-0000-0000-00002C270000}"/>
    <cellStyle name="Normal 8 4 3 3 2" xfId="8613" xr:uid="{00000000-0005-0000-0000-00002D270000}"/>
    <cellStyle name="Normal 8 4 3 3 2 2" xfId="8614" xr:uid="{00000000-0005-0000-0000-00002E270000}"/>
    <cellStyle name="Normal 8 4 3 3 3" xfId="8615" xr:uid="{00000000-0005-0000-0000-00002F270000}"/>
    <cellStyle name="Normal 8 4 3 3 3 2" xfId="8616" xr:uid="{00000000-0005-0000-0000-000030270000}"/>
    <cellStyle name="Normal 8 4 3 3 4" xfId="8617" xr:uid="{00000000-0005-0000-0000-000031270000}"/>
    <cellStyle name="Normal 8 4 3 4" xfId="8618" xr:uid="{00000000-0005-0000-0000-000032270000}"/>
    <cellStyle name="Normal 8 4 3 4 2" xfId="8619" xr:uid="{00000000-0005-0000-0000-000033270000}"/>
    <cellStyle name="Normal 8 4 3 4 2 2" xfId="8620" xr:uid="{00000000-0005-0000-0000-000034270000}"/>
    <cellStyle name="Normal 8 4 3 4 3" xfId="8621" xr:uid="{00000000-0005-0000-0000-000035270000}"/>
    <cellStyle name="Normal 8 4 3 4 3 2" xfId="8622" xr:uid="{00000000-0005-0000-0000-000036270000}"/>
    <cellStyle name="Normal 8 4 3 4 4" xfId="8623" xr:uid="{00000000-0005-0000-0000-000037270000}"/>
    <cellStyle name="Normal 8 4 3 5" xfId="8624" xr:uid="{00000000-0005-0000-0000-000038270000}"/>
    <cellStyle name="Normal 8 4 3 5 2" xfId="8625" xr:uid="{00000000-0005-0000-0000-000039270000}"/>
    <cellStyle name="Normal 8 4 3 6" xfId="8626" xr:uid="{00000000-0005-0000-0000-00003A270000}"/>
    <cellStyle name="Normal 8 4 3 6 2" xfId="8627" xr:uid="{00000000-0005-0000-0000-00003B270000}"/>
    <cellStyle name="Normal 8 4 3 7" xfId="8628" xr:uid="{00000000-0005-0000-0000-00003C270000}"/>
    <cellStyle name="Normal 8 4 3 7 2" xfId="8629" xr:uid="{00000000-0005-0000-0000-00003D270000}"/>
    <cellStyle name="Normal 8 4 3 8" xfId="8630" xr:uid="{00000000-0005-0000-0000-00003E270000}"/>
    <cellStyle name="Normal 8 4 3 9" xfId="8631" xr:uid="{00000000-0005-0000-0000-00003F270000}"/>
    <cellStyle name="Normal 8 4 3_NOI Ok" xfId="8632" xr:uid="{00000000-0005-0000-0000-000040270000}"/>
    <cellStyle name="Normal 8 4 4" xfId="8633" xr:uid="{00000000-0005-0000-0000-000041270000}"/>
    <cellStyle name="Normal 8 4 4 2" xfId="8634" xr:uid="{00000000-0005-0000-0000-000042270000}"/>
    <cellStyle name="Normal 8 4 4 2 2" xfId="8635" xr:uid="{00000000-0005-0000-0000-000043270000}"/>
    <cellStyle name="Normal 8 4 4 2 2 2" xfId="8636" xr:uid="{00000000-0005-0000-0000-000044270000}"/>
    <cellStyle name="Normal 8 4 4 2 3" xfId="8637" xr:uid="{00000000-0005-0000-0000-000045270000}"/>
    <cellStyle name="Normal 8 4 4 2 3 2" xfId="8638" xr:uid="{00000000-0005-0000-0000-000046270000}"/>
    <cellStyle name="Normal 8 4 4 2 4" xfId="8639" xr:uid="{00000000-0005-0000-0000-000047270000}"/>
    <cellStyle name="Normal 8 4 4 2 5" xfId="8640" xr:uid="{00000000-0005-0000-0000-000048270000}"/>
    <cellStyle name="Normal 8 4 4 2 6" xfId="8641" xr:uid="{00000000-0005-0000-0000-000049270000}"/>
    <cellStyle name="Normal 8 4 4 3" xfId="8642" xr:uid="{00000000-0005-0000-0000-00004A270000}"/>
    <cellStyle name="Normal 8 4 4 3 2" xfId="8643" xr:uid="{00000000-0005-0000-0000-00004B270000}"/>
    <cellStyle name="Normal 8 4 4 3 2 2" xfId="8644" xr:uid="{00000000-0005-0000-0000-00004C270000}"/>
    <cellStyle name="Normal 8 4 4 3 3" xfId="8645" xr:uid="{00000000-0005-0000-0000-00004D270000}"/>
    <cellStyle name="Normal 8 4 4 3 3 2" xfId="8646" xr:uid="{00000000-0005-0000-0000-00004E270000}"/>
    <cellStyle name="Normal 8 4 4 3 4" xfId="8647" xr:uid="{00000000-0005-0000-0000-00004F270000}"/>
    <cellStyle name="Normal 8 4 4 4" xfId="8648" xr:uid="{00000000-0005-0000-0000-000050270000}"/>
    <cellStyle name="Normal 8 4 4 4 2" xfId="8649" xr:uid="{00000000-0005-0000-0000-000051270000}"/>
    <cellStyle name="Normal 8 4 4 4 2 2" xfId="8650" xr:uid="{00000000-0005-0000-0000-000052270000}"/>
    <cellStyle name="Normal 8 4 4 4 3" xfId="8651" xr:uid="{00000000-0005-0000-0000-000053270000}"/>
    <cellStyle name="Normal 8 4 4 4 3 2" xfId="8652" xr:uid="{00000000-0005-0000-0000-000054270000}"/>
    <cellStyle name="Normal 8 4 4 4 4" xfId="8653" xr:uid="{00000000-0005-0000-0000-000055270000}"/>
    <cellStyle name="Normal 8 4 4 5" xfId="8654" xr:uid="{00000000-0005-0000-0000-000056270000}"/>
    <cellStyle name="Normal 8 4 4 5 2" xfId="8655" xr:uid="{00000000-0005-0000-0000-000057270000}"/>
    <cellStyle name="Normal 8 4 4 6" xfId="8656" xr:uid="{00000000-0005-0000-0000-000058270000}"/>
    <cellStyle name="Normal 8 4 4 6 2" xfId="8657" xr:uid="{00000000-0005-0000-0000-000059270000}"/>
    <cellStyle name="Normal 8 4 4 7" xfId="8658" xr:uid="{00000000-0005-0000-0000-00005A270000}"/>
    <cellStyle name="Normal 8 4 4 7 2" xfId="8659" xr:uid="{00000000-0005-0000-0000-00005B270000}"/>
    <cellStyle name="Normal 8 4 4 8" xfId="8660" xr:uid="{00000000-0005-0000-0000-00005C270000}"/>
    <cellStyle name="Normal 8 4 4 9" xfId="8661" xr:uid="{00000000-0005-0000-0000-00005D270000}"/>
    <cellStyle name="Normal 8 4 4_NOI Ok" xfId="8662" xr:uid="{00000000-0005-0000-0000-00005E270000}"/>
    <cellStyle name="Normal 8 4 5" xfId="8663" xr:uid="{00000000-0005-0000-0000-00005F270000}"/>
    <cellStyle name="Normal 8 4 5 2" xfId="8664" xr:uid="{00000000-0005-0000-0000-000060270000}"/>
    <cellStyle name="Normal 8 4 5 2 2" xfId="8665" xr:uid="{00000000-0005-0000-0000-000061270000}"/>
    <cellStyle name="Normal 8 4 5 3" xfId="8666" xr:uid="{00000000-0005-0000-0000-000062270000}"/>
    <cellStyle name="Normal 8 4 5 3 2" xfId="8667" xr:uid="{00000000-0005-0000-0000-000063270000}"/>
    <cellStyle name="Normal 8 4 5 4" xfId="8668" xr:uid="{00000000-0005-0000-0000-000064270000}"/>
    <cellStyle name="Normal 8 4 5 5" xfId="8669" xr:uid="{00000000-0005-0000-0000-000065270000}"/>
    <cellStyle name="Normal 8 4 5 6" xfId="8670" xr:uid="{00000000-0005-0000-0000-000066270000}"/>
    <cellStyle name="Normal 8 4 6" xfId="8671" xr:uid="{00000000-0005-0000-0000-000067270000}"/>
    <cellStyle name="Normal 8 4 6 2" xfId="8672" xr:uid="{00000000-0005-0000-0000-000068270000}"/>
    <cellStyle name="Normal 8 4 6 2 2" xfId="8673" xr:uid="{00000000-0005-0000-0000-000069270000}"/>
    <cellStyle name="Normal 8 4 6 3" xfId="8674" xr:uid="{00000000-0005-0000-0000-00006A270000}"/>
    <cellStyle name="Normal 8 4 6 3 2" xfId="8675" xr:uid="{00000000-0005-0000-0000-00006B270000}"/>
    <cellStyle name="Normal 8 4 6 4" xfId="8676" xr:uid="{00000000-0005-0000-0000-00006C270000}"/>
    <cellStyle name="Normal 8 4 7" xfId="8677" xr:uid="{00000000-0005-0000-0000-00006D270000}"/>
    <cellStyle name="Normal 8 4 7 2" xfId="8678" xr:uid="{00000000-0005-0000-0000-00006E270000}"/>
    <cellStyle name="Normal 8 4 7 2 2" xfId="8679" xr:uid="{00000000-0005-0000-0000-00006F270000}"/>
    <cellStyle name="Normal 8 4 7 3" xfId="8680" xr:uid="{00000000-0005-0000-0000-000070270000}"/>
    <cellStyle name="Normal 8 4 7 3 2" xfId="8681" xr:uid="{00000000-0005-0000-0000-000071270000}"/>
    <cellStyle name="Normal 8 4 7 4" xfId="8682" xr:uid="{00000000-0005-0000-0000-000072270000}"/>
    <cellStyle name="Normal 8 4 8" xfId="8683" xr:uid="{00000000-0005-0000-0000-000073270000}"/>
    <cellStyle name="Normal 8 4 8 2" xfId="8684" xr:uid="{00000000-0005-0000-0000-000074270000}"/>
    <cellStyle name="Normal 8 4 9" xfId="8685" xr:uid="{00000000-0005-0000-0000-000075270000}"/>
    <cellStyle name="Normal 8 4 9 2" xfId="8686" xr:uid="{00000000-0005-0000-0000-000076270000}"/>
    <cellStyle name="Normal 8 4_NOI Ok" xfId="8687" xr:uid="{00000000-0005-0000-0000-000077270000}"/>
    <cellStyle name="Normal 8 40" xfId="11367" xr:uid="{00000000-0005-0000-0000-000078270000}"/>
    <cellStyle name="Normal 8 41" xfId="11369" xr:uid="{00000000-0005-0000-0000-000079270000}"/>
    <cellStyle name="Normal 8 42" xfId="11371" xr:uid="{00000000-0005-0000-0000-00007A270000}"/>
    <cellStyle name="Normal 8 43" xfId="11373" xr:uid="{00000000-0005-0000-0000-00007B270000}"/>
    <cellStyle name="Normal 8 44" xfId="11375" xr:uid="{00000000-0005-0000-0000-00007C270000}"/>
    <cellStyle name="Normal 8 45" xfId="11377" xr:uid="{00000000-0005-0000-0000-00007D270000}"/>
    <cellStyle name="Normal 8 46" xfId="11379" xr:uid="{00000000-0005-0000-0000-00007E270000}"/>
    <cellStyle name="Normal 8 47" xfId="11381" xr:uid="{00000000-0005-0000-0000-00007F270000}"/>
    <cellStyle name="Normal 8 48" xfId="11383" xr:uid="{00000000-0005-0000-0000-000080270000}"/>
    <cellStyle name="Normal 8 49" xfId="11385" xr:uid="{00000000-0005-0000-0000-000081270000}"/>
    <cellStyle name="Normal 8 5" xfId="521" xr:uid="{00000000-0005-0000-0000-000082270000}"/>
    <cellStyle name="Normal 8 5 10" xfId="8689" xr:uid="{00000000-0005-0000-0000-000083270000}"/>
    <cellStyle name="Normal 8 5 10 2" xfId="8690" xr:uid="{00000000-0005-0000-0000-000084270000}"/>
    <cellStyle name="Normal 8 5 11" xfId="8691" xr:uid="{00000000-0005-0000-0000-000085270000}"/>
    <cellStyle name="Normal 8 5 12" xfId="8692" xr:uid="{00000000-0005-0000-0000-000086270000}"/>
    <cellStyle name="Normal 8 5 13" xfId="8688" xr:uid="{00000000-0005-0000-0000-000087270000}"/>
    <cellStyle name="Normal 8 5 2" xfId="8693" xr:uid="{00000000-0005-0000-0000-000088270000}"/>
    <cellStyle name="Normal 8 5 2 2" xfId="8694" xr:uid="{00000000-0005-0000-0000-000089270000}"/>
    <cellStyle name="Normal 8 5 2 2 2" xfId="8695" xr:uid="{00000000-0005-0000-0000-00008A270000}"/>
    <cellStyle name="Normal 8 5 2 2 2 2" xfId="8696" xr:uid="{00000000-0005-0000-0000-00008B270000}"/>
    <cellStyle name="Normal 8 5 2 2 3" xfId="8697" xr:uid="{00000000-0005-0000-0000-00008C270000}"/>
    <cellStyle name="Normal 8 5 2 2 3 2" xfId="8698" xr:uid="{00000000-0005-0000-0000-00008D270000}"/>
    <cellStyle name="Normal 8 5 2 2 4" xfId="8699" xr:uid="{00000000-0005-0000-0000-00008E270000}"/>
    <cellStyle name="Normal 8 5 2 2 5" xfId="8700" xr:uid="{00000000-0005-0000-0000-00008F270000}"/>
    <cellStyle name="Normal 8 5 2 2 6" xfId="8701" xr:uid="{00000000-0005-0000-0000-000090270000}"/>
    <cellStyle name="Normal 8 5 2 3" xfId="8702" xr:uid="{00000000-0005-0000-0000-000091270000}"/>
    <cellStyle name="Normal 8 5 2 3 2" xfId="8703" xr:uid="{00000000-0005-0000-0000-000092270000}"/>
    <cellStyle name="Normal 8 5 2 3 2 2" xfId="8704" xr:uid="{00000000-0005-0000-0000-000093270000}"/>
    <cellStyle name="Normal 8 5 2 3 3" xfId="8705" xr:uid="{00000000-0005-0000-0000-000094270000}"/>
    <cellStyle name="Normal 8 5 2 3 3 2" xfId="8706" xr:uid="{00000000-0005-0000-0000-000095270000}"/>
    <cellStyle name="Normal 8 5 2 3 4" xfId="8707" xr:uid="{00000000-0005-0000-0000-000096270000}"/>
    <cellStyle name="Normal 8 5 2 4" xfId="8708" xr:uid="{00000000-0005-0000-0000-000097270000}"/>
    <cellStyle name="Normal 8 5 2 4 2" xfId="8709" xr:uid="{00000000-0005-0000-0000-000098270000}"/>
    <cellStyle name="Normal 8 5 2 4 2 2" xfId="8710" xr:uid="{00000000-0005-0000-0000-000099270000}"/>
    <cellStyle name="Normal 8 5 2 4 3" xfId="8711" xr:uid="{00000000-0005-0000-0000-00009A270000}"/>
    <cellStyle name="Normal 8 5 2 4 3 2" xfId="8712" xr:uid="{00000000-0005-0000-0000-00009B270000}"/>
    <cellStyle name="Normal 8 5 2 4 4" xfId="8713" xr:uid="{00000000-0005-0000-0000-00009C270000}"/>
    <cellStyle name="Normal 8 5 2 5" xfId="8714" xr:uid="{00000000-0005-0000-0000-00009D270000}"/>
    <cellStyle name="Normal 8 5 2 5 2" xfId="8715" xr:uid="{00000000-0005-0000-0000-00009E270000}"/>
    <cellStyle name="Normal 8 5 2 6" xfId="8716" xr:uid="{00000000-0005-0000-0000-00009F270000}"/>
    <cellStyle name="Normal 8 5 2 6 2" xfId="8717" xr:uid="{00000000-0005-0000-0000-0000A0270000}"/>
    <cellStyle name="Normal 8 5 2 7" xfId="8718" xr:uid="{00000000-0005-0000-0000-0000A1270000}"/>
    <cellStyle name="Normal 8 5 2 7 2" xfId="8719" xr:uid="{00000000-0005-0000-0000-0000A2270000}"/>
    <cellStyle name="Normal 8 5 2 8" xfId="8720" xr:uid="{00000000-0005-0000-0000-0000A3270000}"/>
    <cellStyle name="Normal 8 5 2 9" xfId="8721" xr:uid="{00000000-0005-0000-0000-0000A4270000}"/>
    <cellStyle name="Normal 8 5 2_NOI Ok" xfId="8722" xr:uid="{00000000-0005-0000-0000-0000A5270000}"/>
    <cellStyle name="Normal 8 5 3" xfId="8723" xr:uid="{00000000-0005-0000-0000-0000A6270000}"/>
    <cellStyle name="Normal 8 5 3 2" xfId="8724" xr:uid="{00000000-0005-0000-0000-0000A7270000}"/>
    <cellStyle name="Normal 8 5 3 2 2" xfId="8725" xr:uid="{00000000-0005-0000-0000-0000A8270000}"/>
    <cellStyle name="Normal 8 5 3 2 2 2" xfId="8726" xr:uid="{00000000-0005-0000-0000-0000A9270000}"/>
    <cellStyle name="Normal 8 5 3 2 3" xfId="8727" xr:uid="{00000000-0005-0000-0000-0000AA270000}"/>
    <cellStyle name="Normal 8 5 3 2 3 2" xfId="8728" xr:uid="{00000000-0005-0000-0000-0000AB270000}"/>
    <cellStyle name="Normal 8 5 3 2 4" xfId="8729" xr:uid="{00000000-0005-0000-0000-0000AC270000}"/>
    <cellStyle name="Normal 8 5 3 2 5" xfId="8730" xr:uid="{00000000-0005-0000-0000-0000AD270000}"/>
    <cellStyle name="Normal 8 5 3 2 6" xfId="8731" xr:uid="{00000000-0005-0000-0000-0000AE270000}"/>
    <cellStyle name="Normal 8 5 3 3" xfId="8732" xr:uid="{00000000-0005-0000-0000-0000AF270000}"/>
    <cellStyle name="Normal 8 5 3 3 2" xfId="8733" xr:uid="{00000000-0005-0000-0000-0000B0270000}"/>
    <cellStyle name="Normal 8 5 3 3 2 2" xfId="8734" xr:uid="{00000000-0005-0000-0000-0000B1270000}"/>
    <cellStyle name="Normal 8 5 3 3 3" xfId="8735" xr:uid="{00000000-0005-0000-0000-0000B2270000}"/>
    <cellStyle name="Normal 8 5 3 3 3 2" xfId="8736" xr:uid="{00000000-0005-0000-0000-0000B3270000}"/>
    <cellStyle name="Normal 8 5 3 3 4" xfId="8737" xr:uid="{00000000-0005-0000-0000-0000B4270000}"/>
    <cellStyle name="Normal 8 5 3 4" xfId="8738" xr:uid="{00000000-0005-0000-0000-0000B5270000}"/>
    <cellStyle name="Normal 8 5 3 4 2" xfId="8739" xr:uid="{00000000-0005-0000-0000-0000B6270000}"/>
    <cellStyle name="Normal 8 5 3 4 2 2" xfId="8740" xr:uid="{00000000-0005-0000-0000-0000B7270000}"/>
    <cellStyle name="Normal 8 5 3 4 3" xfId="8741" xr:uid="{00000000-0005-0000-0000-0000B8270000}"/>
    <cellStyle name="Normal 8 5 3 4 3 2" xfId="8742" xr:uid="{00000000-0005-0000-0000-0000B9270000}"/>
    <cellStyle name="Normal 8 5 3 4 4" xfId="8743" xr:uid="{00000000-0005-0000-0000-0000BA270000}"/>
    <cellStyle name="Normal 8 5 3 5" xfId="8744" xr:uid="{00000000-0005-0000-0000-0000BB270000}"/>
    <cellStyle name="Normal 8 5 3 5 2" xfId="8745" xr:uid="{00000000-0005-0000-0000-0000BC270000}"/>
    <cellStyle name="Normal 8 5 3 6" xfId="8746" xr:uid="{00000000-0005-0000-0000-0000BD270000}"/>
    <cellStyle name="Normal 8 5 3 6 2" xfId="8747" xr:uid="{00000000-0005-0000-0000-0000BE270000}"/>
    <cellStyle name="Normal 8 5 3 7" xfId="8748" xr:uid="{00000000-0005-0000-0000-0000BF270000}"/>
    <cellStyle name="Normal 8 5 3 7 2" xfId="8749" xr:uid="{00000000-0005-0000-0000-0000C0270000}"/>
    <cellStyle name="Normal 8 5 3 8" xfId="8750" xr:uid="{00000000-0005-0000-0000-0000C1270000}"/>
    <cellStyle name="Normal 8 5 3 9" xfId="8751" xr:uid="{00000000-0005-0000-0000-0000C2270000}"/>
    <cellStyle name="Normal 8 5 3_NOI Ok" xfId="8752" xr:uid="{00000000-0005-0000-0000-0000C3270000}"/>
    <cellStyle name="Normal 8 5 4" xfId="8753" xr:uid="{00000000-0005-0000-0000-0000C4270000}"/>
    <cellStyle name="Normal 8 5 4 2" xfId="8754" xr:uid="{00000000-0005-0000-0000-0000C5270000}"/>
    <cellStyle name="Normal 8 5 4 2 2" xfId="8755" xr:uid="{00000000-0005-0000-0000-0000C6270000}"/>
    <cellStyle name="Normal 8 5 4 2 2 2" xfId="8756" xr:uid="{00000000-0005-0000-0000-0000C7270000}"/>
    <cellStyle name="Normal 8 5 4 2 3" xfId="8757" xr:uid="{00000000-0005-0000-0000-0000C8270000}"/>
    <cellStyle name="Normal 8 5 4 2 3 2" xfId="8758" xr:uid="{00000000-0005-0000-0000-0000C9270000}"/>
    <cellStyle name="Normal 8 5 4 2 4" xfId="8759" xr:uid="{00000000-0005-0000-0000-0000CA270000}"/>
    <cellStyle name="Normal 8 5 4 2 5" xfId="8760" xr:uid="{00000000-0005-0000-0000-0000CB270000}"/>
    <cellStyle name="Normal 8 5 4 2 6" xfId="8761" xr:uid="{00000000-0005-0000-0000-0000CC270000}"/>
    <cellStyle name="Normal 8 5 4 3" xfId="8762" xr:uid="{00000000-0005-0000-0000-0000CD270000}"/>
    <cellStyle name="Normal 8 5 4 3 2" xfId="8763" xr:uid="{00000000-0005-0000-0000-0000CE270000}"/>
    <cellStyle name="Normal 8 5 4 3 2 2" xfId="8764" xr:uid="{00000000-0005-0000-0000-0000CF270000}"/>
    <cellStyle name="Normal 8 5 4 3 3" xfId="8765" xr:uid="{00000000-0005-0000-0000-0000D0270000}"/>
    <cellStyle name="Normal 8 5 4 3 3 2" xfId="8766" xr:uid="{00000000-0005-0000-0000-0000D1270000}"/>
    <cellStyle name="Normal 8 5 4 3 4" xfId="8767" xr:uid="{00000000-0005-0000-0000-0000D2270000}"/>
    <cellStyle name="Normal 8 5 4 4" xfId="8768" xr:uid="{00000000-0005-0000-0000-0000D3270000}"/>
    <cellStyle name="Normal 8 5 4 4 2" xfId="8769" xr:uid="{00000000-0005-0000-0000-0000D4270000}"/>
    <cellStyle name="Normal 8 5 4 4 2 2" xfId="8770" xr:uid="{00000000-0005-0000-0000-0000D5270000}"/>
    <cellStyle name="Normal 8 5 4 4 3" xfId="8771" xr:uid="{00000000-0005-0000-0000-0000D6270000}"/>
    <cellStyle name="Normal 8 5 4 4 3 2" xfId="8772" xr:uid="{00000000-0005-0000-0000-0000D7270000}"/>
    <cellStyle name="Normal 8 5 4 4 4" xfId="8773" xr:uid="{00000000-0005-0000-0000-0000D8270000}"/>
    <cellStyle name="Normal 8 5 4 5" xfId="8774" xr:uid="{00000000-0005-0000-0000-0000D9270000}"/>
    <cellStyle name="Normal 8 5 4 5 2" xfId="8775" xr:uid="{00000000-0005-0000-0000-0000DA270000}"/>
    <cellStyle name="Normal 8 5 4 6" xfId="8776" xr:uid="{00000000-0005-0000-0000-0000DB270000}"/>
    <cellStyle name="Normal 8 5 4 6 2" xfId="8777" xr:uid="{00000000-0005-0000-0000-0000DC270000}"/>
    <cellStyle name="Normal 8 5 4 7" xfId="8778" xr:uid="{00000000-0005-0000-0000-0000DD270000}"/>
    <cellStyle name="Normal 8 5 4 7 2" xfId="8779" xr:uid="{00000000-0005-0000-0000-0000DE270000}"/>
    <cellStyle name="Normal 8 5 4 8" xfId="8780" xr:uid="{00000000-0005-0000-0000-0000DF270000}"/>
    <cellStyle name="Normal 8 5 4 9" xfId="8781" xr:uid="{00000000-0005-0000-0000-0000E0270000}"/>
    <cellStyle name="Normal 8 5 4_NOI Ok" xfId="8782" xr:uid="{00000000-0005-0000-0000-0000E1270000}"/>
    <cellStyle name="Normal 8 5 5" xfId="8783" xr:uid="{00000000-0005-0000-0000-0000E2270000}"/>
    <cellStyle name="Normal 8 5 5 2" xfId="8784" xr:uid="{00000000-0005-0000-0000-0000E3270000}"/>
    <cellStyle name="Normal 8 5 5 2 2" xfId="8785" xr:uid="{00000000-0005-0000-0000-0000E4270000}"/>
    <cellStyle name="Normal 8 5 5 3" xfId="8786" xr:uid="{00000000-0005-0000-0000-0000E5270000}"/>
    <cellStyle name="Normal 8 5 5 3 2" xfId="8787" xr:uid="{00000000-0005-0000-0000-0000E6270000}"/>
    <cellStyle name="Normal 8 5 5 4" xfId="8788" xr:uid="{00000000-0005-0000-0000-0000E7270000}"/>
    <cellStyle name="Normal 8 5 5 5" xfId="8789" xr:uid="{00000000-0005-0000-0000-0000E8270000}"/>
    <cellStyle name="Normal 8 5 5 6" xfId="8790" xr:uid="{00000000-0005-0000-0000-0000E9270000}"/>
    <cellStyle name="Normal 8 5 6" xfId="8791" xr:uid="{00000000-0005-0000-0000-0000EA270000}"/>
    <cellStyle name="Normal 8 5 6 2" xfId="8792" xr:uid="{00000000-0005-0000-0000-0000EB270000}"/>
    <cellStyle name="Normal 8 5 6 2 2" xfId="8793" xr:uid="{00000000-0005-0000-0000-0000EC270000}"/>
    <cellStyle name="Normal 8 5 6 3" xfId="8794" xr:uid="{00000000-0005-0000-0000-0000ED270000}"/>
    <cellStyle name="Normal 8 5 6 3 2" xfId="8795" xr:uid="{00000000-0005-0000-0000-0000EE270000}"/>
    <cellStyle name="Normal 8 5 6 4" xfId="8796" xr:uid="{00000000-0005-0000-0000-0000EF270000}"/>
    <cellStyle name="Normal 8 5 7" xfId="8797" xr:uid="{00000000-0005-0000-0000-0000F0270000}"/>
    <cellStyle name="Normal 8 5 7 2" xfId="8798" xr:uid="{00000000-0005-0000-0000-0000F1270000}"/>
    <cellStyle name="Normal 8 5 7 2 2" xfId="8799" xr:uid="{00000000-0005-0000-0000-0000F2270000}"/>
    <cellStyle name="Normal 8 5 7 3" xfId="8800" xr:uid="{00000000-0005-0000-0000-0000F3270000}"/>
    <cellStyle name="Normal 8 5 7 3 2" xfId="8801" xr:uid="{00000000-0005-0000-0000-0000F4270000}"/>
    <cellStyle name="Normal 8 5 7 4" xfId="8802" xr:uid="{00000000-0005-0000-0000-0000F5270000}"/>
    <cellStyle name="Normal 8 5 8" xfId="8803" xr:uid="{00000000-0005-0000-0000-0000F6270000}"/>
    <cellStyle name="Normal 8 5 8 2" xfId="8804" xr:uid="{00000000-0005-0000-0000-0000F7270000}"/>
    <cellStyle name="Normal 8 5 9" xfId="8805" xr:uid="{00000000-0005-0000-0000-0000F8270000}"/>
    <cellStyle name="Normal 8 5 9 2" xfId="8806" xr:uid="{00000000-0005-0000-0000-0000F9270000}"/>
    <cellStyle name="Normal 8 5_NOI Ok" xfId="8807" xr:uid="{00000000-0005-0000-0000-0000FA270000}"/>
    <cellStyle name="Normal 8 50" xfId="11387" xr:uid="{00000000-0005-0000-0000-0000FB270000}"/>
    <cellStyle name="Normal 8 51" xfId="11389" xr:uid="{00000000-0005-0000-0000-0000FC270000}"/>
    <cellStyle name="Normal 8 52" xfId="11391" xr:uid="{00000000-0005-0000-0000-0000FD270000}"/>
    <cellStyle name="Normal 8 53" xfId="11393" xr:uid="{00000000-0005-0000-0000-0000FE270000}"/>
    <cellStyle name="Normal 8 54" xfId="11394" xr:uid="{00000000-0005-0000-0000-0000FF270000}"/>
    <cellStyle name="Normal 8 55" xfId="11395" xr:uid="{00000000-0005-0000-0000-000000280000}"/>
    <cellStyle name="Normal 8 56" xfId="11444" xr:uid="{00000000-0005-0000-0000-000001280000}"/>
    <cellStyle name="Normal 8 57" xfId="12341" xr:uid="{00000000-0005-0000-0000-000002280000}"/>
    <cellStyle name="Normal 8 58" xfId="12340" xr:uid="{00000000-0005-0000-0000-000003280000}"/>
    <cellStyle name="Normal 8 59" xfId="11396" xr:uid="{00000000-0005-0000-0000-000004280000}"/>
    <cellStyle name="Normal 8 6" xfId="8808" xr:uid="{00000000-0005-0000-0000-000005280000}"/>
    <cellStyle name="Normal 8 6 10" xfId="8809" xr:uid="{00000000-0005-0000-0000-000006280000}"/>
    <cellStyle name="Normal 8 6 10 2" xfId="8810" xr:uid="{00000000-0005-0000-0000-000007280000}"/>
    <cellStyle name="Normal 8 6 11" xfId="8811" xr:uid="{00000000-0005-0000-0000-000008280000}"/>
    <cellStyle name="Normal 8 6 12" xfId="8812" xr:uid="{00000000-0005-0000-0000-000009280000}"/>
    <cellStyle name="Normal 8 6 2" xfId="8813" xr:uid="{00000000-0005-0000-0000-00000A280000}"/>
    <cellStyle name="Normal 8 6 2 2" xfId="8814" xr:uid="{00000000-0005-0000-0000-00000B280000}"/>
    <cellStyle name="Normal 8 6 2 2 2" xfId="8815" xr:uid="{00000000-0005-0000-0000-00000C280000}"/>
    <cellStyle name="Normal 8 6 2 2 2 2" xfId="8816" xr:uid="{00000000-0005-0000-0000-00000D280000}"/>
    <cellStyle name="Normal 8 6 2 2 3" xfId="8817" xr:uid="{00000000-0005-0000-0000-00000E280000}"/>
    <cellStyle name="Normal 8 6 2 2 3 2" xfId="8818" xr:uid="{00000000-0005-0000-0000-00000F280000}"/>
    <cellStyle name="Normal 8 6 2 2 4" xfId="8819" xr:uid="{00000000-0005-0000-0000-000010280000}"/>
    <cellStyle name="Normal 8 6 2 2 5" xfId="8820" xr:uid="{00000000-0005-0000-0000-000011280000}"/>
    <cellStyle name="Normal 8 6 2 2 6" xfId="8821" xr:uid="{00000000-0005-0000-0000-000012280000}"/>
    <cellStyle name="Normal 8 6 2 3" xfId="8822" xr:uid="{00000000-0005-0000-0000-000013280000}"/>
    <cellStyle name="Normal 8 6 2 3 2" xfId="8823" xr:uid="{00000000-0005-0000-0000-000014280000}"/>
    <cellStyle name="Normal 8 6 2 3 2 2" xfId="8824" xr:uid="{00000000-0005-0000-0000-000015280000}"/>
    <cellStyle name="Normal 8 6 2 3 3" xfId="8825" xr:uid="{00000000-0005-0000-0000-000016280000}"/>
    <cellStyle name="Normal 8 6 2 3 3 2" xfId="8826" xr:uid="{00000000-0005-0000-0000-000017280000}"/>
    <cellStyle name="Normal 8 6 2 3 4" xfId="8827" xr:uid="{00000000-0005-0000-0000-000018280000}"/>
    <cellStyle name="Normal 8 6 2 4" xfId="8828" xr:uid="{00000000-0005-0000-0000-000019280000}"/>
    <cellStyle name="Normal 8 6 2 4 2" xfId="8829" xr:uid="{00000000-0005-0000-0000-00001A280000}"/>
    <cellStyle name="Normal 8 6 2 4 2 2" xfId="8830" xr:uid="{00000000-0005-0000-0000-00001B280000}"/>
    <cellStyle name="Normal 8 6 2 4 3" xfId="8831" xr:uid="{00000000-0005-0000-0000-00001C280000}"/>
    <cellStyle name="Normal 8 6 2 4 3 2" xfId="8832" xr:uid="{00000000-0005-0000-0000-00001D280000}"/>
    <cellStyle name="Normal 8 6 2 4 4" xfId="8833" xr:uid="{00000000-0005-0000-0000-00001E280000}"/>
    <cellStyle name="Normal 8 6 2 5" xfId="8834" xr:uid="{00000000-0005-0000-0000-00001F280000}"/>
    <cellStyle name="Normal 8 6 2 5 2" xfId="8835" xr:uid="{00000000-0005-0000-0000-000020280000}"/>
    <cellStyle name="Normal 8 6 2 6" xfId="8836" xr:uid="{00000000-0005-0000-0000-000021280000}"/>
    <cellStyle name="Normal 8 6 2 6 2" xfId="8837" xr:uid="{00000000-0005-0000-0000-000022280000}"/>
    <cellStyle name="Normal 8 6 2 7" xfId="8838" xr:uid="{00000000-0005-0000-0000-000023280000}"/>
    <cellStyle name="Normal 8 6 2 7 2" xfId="8839" xr:uid="{00000000-0005-0000-0000-000024280000}"/>
    <cellStyle name="Normal 8 6 2 8" xfId="8840" xr:uid="{00000000-0005-0000-0000-000025280000}"/>
    <cellStyle name="Normal 8 6 2 9" xfId="8841" xr:uid="{00000000-0005-0000-0000-000026280000}"/>
    <cellStyle name="Normal 8 6 2_NOI Ok" xfId="8842" xr:uid="{00000000-0005-0000-0000-000027280000}"/>
    <cellStyle name="Normal 8 6 3" xfId="8843" xr:uid="{00000000-0005-0000-0000-000028280000}"/>
    <cellStyle name="Normal 8 6 3 2" xfId="8844" xr:uid="{00000000-0005-0000-0000-000029280000}"/>
    <cellStyle name="Normal 8 6 3 2 2" xfId="8845" xr:uid="{00000000-0005-0000-0000-00002A280000}"/>
    <cellStyle name="Normal 8 6 3 2 2 2" xfId="8846" xr:uid="{00000000-0005-0000-0000-00002B280000}"/>
    <cellStyle name="Normal 8 6 3 2 3" xfId="8847" xr:uid="{00000000-0005-0000-0000-00002C280000}"/>
    <cellStyle name="Normal 8 6 3 2 3 2" xfId="8848" xr:uid="{00000000-0005-0000-0000-00002D280000}"/>
    <cellStyle name="Normal 8 6 3 2 4" xfId="8849" xr:uid="{00000000-0005-0000-0000-00002E280000}"/>
    <cellStyle name="Normal 8 6 3 2 5" xfId="8850" xr:uid="{00000000-0005-0000-0000-00002F280000}"/>
    <cellStyle name="Normal 8 6 3 2 6" xfId="8851" xr:uid="{00000000-0005-0000-0000-000030280000}"/>
    <cellStyle name="Normal 8 6 3 3" xfId="8852" xr:uid="{00000000-0005-0000-0000-000031280000}"/>
    <cellStyle name="Normal 8 6 3 3 2" xfId="8853" xr:uid="{00000000-0005-0000-0000-000032280000}"/>
    <cellStyle name="Normal 8 6 3 3 2 2" xfId="8854" xr:uid="{00000000-0005-0000-0000-000033280000}"/>
    <cellStyle name="Normal 8 6 3 3 3" xfId="8855" xr:uid="{00000000-0005-0000-0000-000034280000}"/>
    <cellStyle name="Normal 8 6 3 3 3 2" xfId="8856" xr:uid="{00000000-0005-0000-0000-000035280000}"/>
    <cellStyle name="Normal 8 6 3 3 4" xfId="8857" xr:uid="{00000000-0005-0000-0000-000036280000}"/>
    <cellStyle name="Normal 8 6 3 4" xfId="8858" xr:uid="{00000000-0005-0000-0000-000037280000}"/>
    <cellStyle name="Normal 8 6 3 4 2" xfId="8859" xr:uid="{00000000-0005-0000-0000-000038280000}"/>
    <cellStyle name="Normal 8 6 3 4 2 2" xfId="8860" xr:uid="{00000000-0005-0000-0000-000039280000}"/>
    <cellStyle name="Normal 8 6 3 4 3" xfId="8861" xr:uid="{00000000-0005-0000-0000-00003A280000}"/>
    <cellStyle name="Normal 8 6 3 4 3 2" xfId="8862" xr:uid="{00000000-0005-0000-0000-00003B280000}"/>
    <cellStyle name="Normal 8 6 3 4 4" xfId="8863" xr:uid="{00000000-0005-0000-0000-00003C280000}"/>
    <cellStyle name="Normal 8 6 3 5" xfId="8864" xr:uid="{00000000-0005-0000-0000-00003D280000}"/>
    <cellStyle name="Normal 8 6 3 5 2" xfId="8865" xr:uid="{00000000-0005-0000-0000-00003E280000}"/>
    <cellStyle name="Normal 8 6 3 6" xfId="8866" xr:uid="{00000000-0005-0000-0000-00003F280000}"/>
    <cellStyle name="Normal 8 6 3 6 2" xfId="8867" xr:uid="{00000000-0005-0000-0000-000040280000}"/>
    <cellStyle name="Normal 8 6 3 7" xfId="8868" xr:uid="{00000000-0005-0000-0000-000041280000}"/>
    <cellStyle name="Normal 8 6 3 7 2" xfId="8869" xr:uid="{00000000-0005-0000-0000-000042280000}"/>
    <cellStyle name="Normal 8 6 3 8" xfId="8870" xr:uid="{00000000-0005-0000-0000-000043280000}"/>
    <cellStyle name="Normal 8 6 3 9" xfId="8871" xr:uid="{00000000-0005-0000-0000-000044280000}"/>
    <cellStyle name="Normal 8 6 3_NOI Ok" xfId="8872" xr:uid="{00000000-0005-0000-0000-000045280000}"/>
    <cellStyle name="Normal 8 6 4" xfId="8873" xr:uid="{00000000-0005-0000-0000-000046280000}"/>
    <cellStyle name="Normal 8 6 4 2" xfId="8874" xr:uid="{00000000-0005-0000-0000-000047280000}"/>
    <cellStyle name="Normal 8 6 4 2 2" xfId="8875" xr:uid="{00000000-0005-0000-0000-000048280000}"/>
    <cellStyle name="Normal 8 6 4 2 2 2" xfId="8876" xr:uid="{00000000-0005-0000-0000-000049280000}"/>
    <cellStyle name="Normal 8 6 4 2 3" xfId="8877" xr:uid="{00000000-0005-0000-0000-00004A280000}"/>
    <cellStyle name="Normal 8 6 4 2 3 2" xfId="8878" xr:uid="{00000000-0005-0000-0000-00004B280000}"/>
    <cellStyle name="Normal 8 6 4 2 4" xfId="8879" xr:uid="{00000000-0005-0000-0000-00004C280000}"/>
    <cellStyle name="Normal 8 6 4 2 5" xfId="8880" xr:uid="{00000000-0005-0000-0000-00004D280000}"/>
    <cellStyle name="Normal 8 6 4 2 6" xfId="8881" xr:uid="{00000000-0005-0000-0000-00004E280000}"/>
    <cellStyle name="Normal 8 6 4 3" xfId="8882" xr:uid="{00000000-0005-0000-0000-00004F280000}"/>
    <cellStyle name="Normal 8 6 4 3 2" xfId="8883" xr:uid="{00000000-0005-0000-0000-000050280000}"/>
    <cellStyle name="Normal 8 6 4 3 2 2" xfId="8884" xr:uid="{00000000-0005-0000-0000-000051280000}"/>
    <cellStyle name="Normal 8 6 4 3 3" xfId="8885" xr:uid="{00000000-0005-0000-0000-000052280000}"/>
    <cellStyle name="Normal 8 6 4 3 3 2" xfId="8886" xr:uid="{00000000-0005-0000-0000-000053280000}"/>
    <cellStyle name="Normal 8 6 4 3 4" xfId="8887" xr:uid="{00000000-0005-0000-0000-000054280000}"/>
    <cellStyle name="Normal 8 6 4 4" xfId="8888" xr:uid="{00000000-0005-0000-0000-000055280000}"/>
    <cellStyle name="Normal 8 6 4 4 2" xfId="8889" xr:uid="{00000000-0005-0000-0000-000056280000}"/>
    <cellStyle name="Normal 8 6 4 4 2 2" xfId="8890" xr:uid="{00000000-0005-0000-0000-000057280000}"/>
    <cellStyle name="Normal 8 6 4 4 3" xfId="8891" xr:uid="{00000000-0005-0000-0000-000058280000}"/>
    <cellStyle name="Normal 8 6 4 4 3 2" xfId="8892" xr:uid="{00000000-0005-0000-0000-000059280000}"/>
    <cellStyle name="Normal 8 6 4 4 4" xfId="8893" xr:uid="{00000000-0005-0000-0000-00005A280000}"/>
    <cellStyle name="Normal 8 6 4 5" xfId="8894" xr:uid="{00000000-0005-0000-0000-00005B280000}"/>
    <cellStyle name="Normal 8 6 4 5 2" xfId="8895" xr:uid="{00000000-0005-0000-0000-00005C280000}"/>
    <cellStyle name="Normal 8 6 4 6" xfId="8896" xr:uid="{00000000-0005-0000-0000-00005D280000}"/>
    <cellStyle name="Normal 8 6 4 6 2" xfId="8897" xr:uid="{00000000-0005-0000-0000-00005E280000}"/>
    <cellStyle name="Normal 8 6 4 7" xfId="8898" xr:uid="{00000000-0005-0000-0000-00005F280000}"/>
    <cellStyle name="Normal 8 6 4 7 2" xfId="8899" xr:uid="{00000000-0005-0000-0000-000060280000}"/>
    <cellStyle name="Normal 8 6 4 8" xfId="8900" xr:uid="{00000000-0005-0000-0000-000061280000}"/>
    <cellStyle name="Normal 8 6 4 9" xfId="8901" xr:uid="{00000000-0005-0000-0000-000062280000}"/>
    <cellStyle name="Normal 8 6 4_NOI Ok" xfId="8902" xr:uid="{00000000-0005-0000-0000-000063280000}"/>
    <cellStyle name="Normal 8 6 5" xfId="8903" xr:uid="{00000000-0005-0000-0000-000064280000}"/>
    <cellStyle name="Normal 8 6 5 2" xfId="8904" xr:uid="{00000000-0005-0000-0000-000065280000}"/>
    <cellStyle name="Normal 8 6 5 2 2" xfId="8905" xr:uid="{00000000-0005-0000-0000-000066280000}"/>
    <cellStyle name="Normal 8 6 5 3" xfId="8906" xr:uid="{00000000-0005-0000-0000-000067280000}"/>
    <cellStyle name="Normal 8 6 5 3 2" xfId="8907" xr:uid="{00000000-0005-0000-0000-000068280000}"/>
    <cellStyle name="Normal 8 6 5 4" xfId="8908" xr:uid="{00000000-0005-0000-0000-000069280000}"/>
    <cellStyle name="Normal 8 6 5 5" xfId="8909" xr:uid="{00000000-0005-0000-0000-00006A280000}"/>
    <cellStyle name="Normal 8 6 5 6" xfId="8910" xr:uid="{00000000-0005-0000-0000-00006B280000}"/>
    <cellStyle name="Normal 8 6 6" xfId="8911" xr:uid="{00000000-0005-0000-0000-00006C280000}"/>
    <cellStyle name="Normal 8 6 6 2" xfId="8912" xr:uid="{00000000-0005-0000-0000-00006D280000}"/>
    <cellStyle name="Normal 8 6 6 2 2" xfId="8913" xr:uid="{00000000-0005-0000-0000-00006E280000}"/>
    <cellStyle name="Normal 8 6 6 3" xfId="8914" xr:uid="{00000000-0005-0000-0000-00006F280000}"/>
    <cellStyle name="Normal 8 6 6 3 2" xfId="8915" xr:uid="{00000000-0005-0000-0000-000070280000}"/>
    <cellStyle name="Normal 8 6 6 4" xfId="8916" xr:uid="{00000000-0005-0000-0000-000071280000}"/>
    <cellStyle name="Normal 8 6 7" xfId="8917" xr:uid="{00000000-0005-0000-0000-000072280000}"/>
    <cellStyle name="Normal 8 6 7 2" xfId="8918" xr:uid="{00000000-0005-0000-0000-000073280000}"/>
    <cellStyle name="Normal 8 6 7 2 2" xfId="8919" xr:uid="{00000000-0005-0000-0000-000074280000}"/>
    <cellStyle name="Normal 8 6 7 3" xfId="8920" xr:uid="{00000000-0005-0000-0000-000075280000}"/>
    <cellStyle name="Normal 8 6 7 3 2" xfId="8921" xr:uid="{00000000-0005-0000-0000-000076280000}"/>
    <cellStyle name="Normal 8 6 7 4" xfId="8922" xr:uid="{00000000-0005-0000-0000-000077280000}"/>
    <cellStyle name="Normal 8 6 8" xfId="8923" xr:uid="{00000000-0005-0000-0000-000078280000}"/>
    <cellStyle name="Normal 8 6 8 2" xfId="8924" xr:uid="{00000000-0005-0000-0000-000079280000}"/>
    <cellStyle name="Normal 8 6 9" xfId="8925" xr:uid="{00000000-0005-0000-0000-00007A280000}"/>
    <cellStyle name="Normal 8 6 9 2" xfId="8926" xr:uid="{00000000-0005-0000-0000-00007B280000}"/>
    <cellStyle name="Normal 8 6_NOI Ok" xfId="8927" xr:uid="{00000000-0005-0000-0000-00007C280000}"/>
    <cellStyle name="Normal 8 60" xfId="7794" xr:uid="{00000000-0005-0000-0000-00007D280000}"/>
    <cellStyle name="Normal 8 61" xfId="16985" xr:uid="{00000000-0005-0000-0000-00007E280000}"/>
    <cellStyle name="Normal 8 62" xfId="10631" xr:uid="{00000000-0005-0000-0000-00007F280000}"/>
    <cellStyle name="Normal 8 63" xfId="17372" xr:uid="{00000000-0005-0000-0000-000080280000}"/>
    <cellStyle name="Normal 8 64" xfId="17511" xr:uid="{00000000-0005-0000-0000-000081280000}"/>
    <cellStyle name="Normal 8 65" xfId="17587" xr:uid="{00000000-0005-0000-0000-000082280000}"/>
    <cellStyle name="Normal 8 66" xfId="17584" xr:uid="{00000000-0005-0000-0000-000083280000}"/>
    <cellStyle name="Normal 8 67" xfId="59" xr:uid="{00000000-0005-0000-0000-000084280000}"/>
    <cellStyle name="Normal 8 7" xfId="8928" xr:uid="{00000000-0005-0000-0000-000085280000}"/>
    <cellStyle name="Normal 8 7 10" xfId="8929" xr:uid="{00000000-0005-0000-0000-000086280000}"/>
    <cellStyle name="Normal 8 7 10 2" xfId="8930" xr:uid="{00000000-0005-0000-0000-000087280000}"/>
    <cellStyle name="Normal 8 7 11" xfId="8931" xr:uid="{00000000-0005-0000-0000-000088280000}"/>
    <cellStyle name="Normal 8 7 12" xfId="8932" xr:uid="{00000000-0005-0000-0000-000089280000}"/>
    <cellStyle name="Normal 8 7 2" xfId="8933" xr:uid="{00000000-0005-0000-0000-00008A280000}"/>
    <cellStyle name="Normal 8 7 2 2" xfId="8934" xr:uid="{00000000-0005-0000-0000-00008B280000}"/>
    <cellStyle name="Normal 8 7 2 2 2" xfId="8935" xr:uid="{00000000-0005-0000-0000-00008C280000}"/>
    <cellStyle name="Normal 8 7 2 2 2 2" xfId="8936" xr:uid="{00000000-0005-0000-0000-00008D280000}"/>
    <cellStyle name="Normal 8 7 2 2 3" xfId="8937" xr:uid="{00000000-0005-0000-0000-00008E280000}"/>
    <cellStyle name="Normal 8 7 2 2 3 2" xfId="8938" xr:uid="{00000000-0005-0000-0000-00008F280000}"/>
    <cellStyle name="Normal 8 7 2 2 4" xfId="8939" xr:uid="{00000000-0005-0000-0000-000090280000}"/>
    <cellStyle name="Normal 8 7 2 2 5" xfId="8940" xr:uid="{00000000-0005-0000-0000-000091280000}"/>
    <cellStyle name="Normal 8 7 2 2 6" xfId="8941" xr:uid="{00000000-0005-0000-0000-000092280000}"/>
    <cellStyle name="Normal 8 7 2 3" xfId="8942" xr:uid="{00000000-0005-0000-0000-000093280000}"/>
    <cellStyle name="Normal 8 7 2 3 2" xfId="8943" xr:uid="{00000000-0005-0000-0000-000094280000}"/>
    <cellStyle name="Normal 8 7 2 3 2 2" xfId="8944" xr:uid="{00000000-0005-0000-0000-000095280000}"/>
    <cellStyle name="Normal 8 7 2 3 3" xfId="8945" xr:uid="{00000000-0005-0000-0000-000096280000}"/>
    <cellStyle name="Normal 8 7 2 3 3 2" xfId="8946" xr:uid="{00000000-0005-0000-0000-000097280000}"/>
    <cellStyle name="Normal 8 7 2 3 4" xfId="8947" xr:uid="{00000000-0005-0000-0000-000098280000}"/>
    <cellStyle name="Normal 8 7 2 4" xfId="8948" xr:uid="{00000000-0005-0000-0000-000099280000}"/>
    <cellStyle name="Normal 8 7 2 4 2" xfId="8949" xr:uid="{00000000-0005-0000-0000-00009A280000}"/>
    <cellStyle name="Normal 8 7 2 4 2 2" xfId="8950" xr:uid="{00000000-0005-0000-0000-00009B280000}"/>
    <cellStyle name="Normal 8 7 2 4 3" xfId="8951" xr:uid="{00000000-0005-0000-0000-00009C280000}"/>
    <cellStyle name="Normal 8 7 2 4 3 2" xfId="8952" xr:uid="{00000000-0005-0000-0000-00009D280000}"/>
    <cellStyle name="Normal 8 7 2 4 4" xfId="8953" xr:uid="{00000000-0005-0000-0000-00009E280000}"/>
    <cellStyle name="Normal 8 7 2 5" xfId="8954" xr:uid="{00000000-0005-0000-0000-00009F280000}"/>
    <cellStyle name="Normal 8 7 2 5 2" xfId="8955" xr:uid="{00000000-0005-0000-0000-0000A0280000}"/>
    <cellStyle name="Normal 8 7 2 6" xfId="8956" xr:uid="{00000000-0005-0000-0000-0000A1280000}"/>
    <cellStyle name="Normal 8 7 2 6 2" xfId="8957" xr:uid="{00000000-0005-0000-0000-0000A2280000}"/>
    <cellStyle name="Normal 8 7 2 7" xfId="8958" xr:uid="{00000000-0005-0000-0000-0000A3280000}"/>
    <cellStyle name="Normal 8 7 2 7 2" xfId="8959" xr:uid="{00000000-0005-0000-0000-0000A4280000}"/>
    <cellStyle name="Normal 8 7 2 8" xfId="8960" xr:uid="{00000000-0005-0000-0000-0000A5280000}"/>
    <cellStyle name="Normal 8 7 2 9" xfId="8961" xr:uid="{00000000-0005-0000-0000-0000A6280000}"/>
    <cellStyle name="Normal 8 7 2_NOI Ok" xfId="8962" xr:uid="{00000000-0005-0000-0000-0000A7280000}"/>
    <cellStyle name="Normal 8 7 3" xfId="8963" xr:uid="{00000000-0005-0000-0000-0000A8280000}"/>
    <cellStyle name="Normal 8 7 3 2" xfId="8964" xr:uid="{00000000-0005-0000-0000-0000A9280000}"/>
    <cellStyle name="Normal 8 7 3 2 2" xfId="8965" xr:uid="{00000000-0005-0000-0000-0000AA280000}"/>
    <cellStyle name="Normal 8 7 3 2 2 2" xfId="8966" xr:uid="{00000000-0005-0000-0000-0000AB280000}"/>
    <cellStyle name="Normal 8 7 3 2 3" xfId="8967" xr:uid="{00000000-0005-0000-0000-0000AC280000}"/>
    <cellStyle name="Normal 8 7 3 2 3 2" xfId="8968" xr:uid="{00000000-0005-0000-0000-0000AD280000}"/>
    <cellStyle name="Normal 8 7 3 2 4" xfId="8969" xr:uid="{00000000-0005-0000-0000-0000AE280000}"/>
    <cellStyle name="Normal 8 7 3 2 5" xfId="8970" xr:uid="{00000000-0005-0000-0000-0000AF280000}"/>
    <cellStyle name="Normal 8 7 3 2 6" xfId="8971" xr:uid="{00000000-0005-0000-0000-0000B0280000}"/>
    <cellStyle name="Normal 8 7 3 3" xfId="8972" xr:uid="{00000000-0005-0000-0000-0000B1280000}"/>
    <cellStyle name="Normal 8 7 3 3 2" xfId="8973" xr:uid="{00000000-0005-0000-0000-0000B2280000}"/>
    <cellStyle name="Normal 8 7 3 3 2 2" xfId="8974" xr:uid="{00000000-0005-0000-0000-0000B3280000}"/>
    <cellStyle name="Normal 8 7 3 3 3" xfId="8975" xr:uid="{00000000-0005-0000-0000-0000B4280000}"/>
    <cellStyle name="Normal 8 7 3 3 3 2" xfId="8976" xr:uid="{00000000-0005-0000-0000-0000B5280000}"/>
    <cellStyle name="Normal 8 7 3 3 4" xfId="8977" xr:uid="{00000000-0005-0000-0000-0000B6280000}"/>
    <cellStyle name="Normal 8 7 3 4" xfId="8978" xr:uid="{00000000-0005-0000-0000-0000B7280000}"/>
    <cellStyle name="Normal 8 7 3 4 2" xfId="8979" xr:uid="{00000000-0005-0000-0000-0000B8280000}"/>
    <cellStyle name="Normal 8 7 3 4 2 2" xfId="8980" xr:uid="{00000000-0005-0000-0000-0000B9280000}"/>
    <cellStyle name="Normal 8 7 3 4 3" xfId="8981" xr:uid="{00000000-0005-0000-0000-0000BA280000}"/>
    <cellStyle name="Normal 8 7 3 4 3 2" xfId="8982" xr:uid="{00000000-0005-0000-0000-0000BB280000}"/>
    <cellStyle name="Normal 8 7 3 4 4" xfId="8983" xr:uid="{00000000-0005-0000-0000-0000BC280000}"/>
    <cellStyle name="Normal 8 7 3 5" xfId="8984" xr:uid="{00000000-0005-0000-0000-0000BD280000}"/>
    <cellStyle name="Normal 8 7 3 5 2" xfId="8985" xr:uid="{00000000-0005-0000-0000-0000BE280000}"/>
    <cellStyle name="Normal 8 7 3 6" xfId="8986" xr:uid="{00000000-0005-0000-0000-0000BF280000}"/>
    <cellStyle name="Normal 8 7 3 6 2" xfId="8987" xr:uid="{00000000-0005-0000-0000-0000C0280000}"/>
    <cellStyle name="Normal 8 7 3 7" xfId="8988" xr:uid="{00000000-0005-0000-0000-0000C1280000}"/>
    <cellStyle name="Normal 8 7 3 7 2" xfId="8989" xr:uid="{00000000-0005-0000-0000-0000C2280000}"/>
    <cellStyle name="Normal 8 7 3 8" xfId="8990" xr:uid="{00000000-0005-0000-0000-0000C3280000}"/>
    <cellStyle name="Normal 8 7 3 9" xfId="8991" xr:uid="{00000000-0005-0000-0000-0000C4280000}"/>
    <cellStyle name="Normal 8 7 3_NOI Ok" xfId="8992" xr:uid="{00000000-0005-0000-0000-0000C5280000}"/>
    <cellStyle name="Normal 8 7 4" xfId="8993" xr:uid="{00000000-0005-0000-0000-0000C6280000}"/>
    <cellStyle name="Normal 8 7 4 2" xfId="8994" xr:uid="{00000000-0005-0000-0000-0000C7280000}"/>
    <cellStyle name="Normal 8 7 4 2 2" xfId="8995" xr:uid="{00000000-0005-0000-0000-0000C8280000}"/>
    <cellStyle name="Normal 8 7 4 2 2 2" xfId="8996" xr:uid="{00000000-0005-0000-0000-0000C9280000}"/>
    <cellStyle name="Normal 8 7 4 2 3" xfId="8997" xr:uid="{00000000-0005-0000-0000-0000CA280000}"/>
    <cellStyle name="Normal 8 7 4 2 3 2" xfId="8998" xr:uid="{00000000-0005-0000-0000-0000CB280000}"/>
    <cellStyle name="Normal 8 7 4 2 4" xfId="8999" xr:uid="{00000000-0005-0000-0000-0000CC280000}"/>
    <cellStyle name="Normal 8 7 4 2 5" xfId="9000" xr:uid="{00000000-0005-0000-0000-0000CD280000}"/>
    <cellStyle name="Normal 8 7 4 2 6" xfId="9001" xr:uid="{00000000-0005-0000-0000-0000CE280000}"/>
    <cellStyle name="Normal 8 7 4 3" xfId="9002" xr:uid="{00000000-0005-0000-0000-0000CF280000}"/>
    <cellStyle name="Normal 8 7 4 3 2" xfId="9003" xr:uid="{00000000-0005-0000-0000-0000D0280000}"/>
    <cellStyle name="Normal 8 7 4 3 2 2" xfId="9004" xr:uid="{00000000-0005-0000-0000-0000D1280000}"/>
    <cellStyle name="Normal 8 7 4 3 3" xfId="9005" xr:uid="{00000000-0005-0000-0000-0000D2280000}"/>
    <cellStyle name="Normal 8 7 4 3 3 2" xfId="9006" xr:uid="{00000000-0005-0000-0000-0000D3280000}"/>
    <cellStyle name="Normal 8 7 4 3 4" xfId="9007" xr:uid="{00000000-0005-0000-0000-0000D4280000}"/>
    <cellStyle name="Normal 8 7 4 4" xfId="9008" xr:uid="{00000000-0005-0000-0000-0000D5280000}"/>
    <cellStyle name="Normal 8 7 4 4 2" xfId="9009" xr:uid="{00000000-0005-0000-0000-0000D6280000}"/>
    <cellStyle name="Normal 8 7 4 4 2 2" xfId="9010" xr:uid="{00000000-0005-0000-0000-0000D7280000}"/>
    <cellStyle name="Normal 8 7 4 4 3" xfId="9011" xr:uid="{00000000-0005-0000-0000-0000D8280000}"/>
    <cellStyle name="Normal 8 7 4 4 3 2" xfId="9012" xr:uid="{00000000-0005-0000-0000-0000D9280000}"/>
    <cellStyle name="Normal 8 7 4 4 4" xfId="9013" xr:uid="{00000000-0005-0000-0000-0000DA280000}"/>
    <cellStyle name="Normal 8 7 4 5" xfId="9014" xr:uid="{00000000-0005-0000-0000-0000DB280000}"/>
    <cellStyle name="Normal 8 7 4 5 2" xfId="9015" xr:uid="{00000000-0005-0000-0000-0000DC280000}"/>
    <cellStyle name="Normal 8 7 4 6" xfId="9016" xr:uid="{00000000-0005-0000-0000-0000DD280000}"/>
    <cellStyle name="Normal 8 7 4 6 2" xfId="9017" xr:uid="{00000000-0005-0000-0000-0000DE280000}"/>
    <cellStyle name="Normal 8 7 4 7" xfId="9018" xr:uid="{00000000-0005-0000-0000-0000DF280000}"/>
    <cellStyle name="Normal 8 7 4 7 2" xfId="9019" xr:uid="{00000000-0005-0000-0000-0000E0280000}"/>
    <cellStyle name="Normal 8 7 4 8" xfId="9020" xr:uid="{00000000-0005-0000-0000-0000E1280000}"/>
    <cellStyle name="Normal 8 7 4 9" xfId="9021" xr:uid="{00000000-0005-0000-0000-0000E2280000}"/>
    <cellStyle name="Normal 8 7 4_NOI Ok" xfId="9022" xr:uid="{00000000-0005-0000-0000-0000E3280000}"/>
    <cellStyle name="Normal 8 7 5" xfId="9023" xr:uid="{00000000-0005-0000-0000-0000E4280000}"/>
    <cellStyle name="Normal 8 7 5 2" xfId="9024" xr:uid="{00000000-0005-0000-0000-0000E5280000}"/>
    <cellStyle name="Normal 8 7 5 2 2" xfId="9025" xr:uid="{00000000-0005-0000-0000-0000E6280000}"/>
    <cellStyle name="Normal 8 7 5 3" xfId="9026" xr:uid="{00000000-0005-0000-0000-0000E7280000}"/>
    <cellStyle name="Normal 8 7 5 3 2" xfId="9027" xr:uid="{00000000-0005-0000-0000-0000E8280000}"/>
    <cellStyle name="Normal 8 7 5 4" xfId="9028" xr:uid="{00000000-0005-0000-0000-0000E9280000}"/>
    <cellStyle name="Normal 8 7 5 5" xfId="9029" xr:uid="{00000000-0005-0000-0000-0000EA280000}"/>
    <cellStyle name="Normal 8 7 5 6" xfId="9030" xr:uid="{00000000-0005-0000-0000-0000EB280000}"/>
    <cellStyle name="Normal 8 7 6" xfId="9031" xr:uid="{00000000-0005-0000-0000-0000EC280000}"/>
    <cellStyle name="Normal 8 7 6 2" xfId="9032" xr:uid="{00000000-0005-0000-0000-0000ED280000}"/>
    <cellStyle name="Normal 8 7 6 2 2" xfId="9033" xr:uid="{00000000-0005-0000-0000-0000EE280000}"/>
    <cellStyle name="Normal 8 7 6 3" xfId="9034" xr:uid="{00000000-0005-0000-0000-0000EF280000}"/>
    <cellStyle name="Normal 8 7 6 3 2" xfId="9035" xr:uid="{00000000-0005-0000-0000-0000F0280000}"/>
    <cellStyle name="Normal 8 7 6 4" xfId="9036" xr:uid="{00000000-0005-0000-0000-0000F1280000}"/>
    <cellStyle name="Normal 8 7 7" xfId="9037" xr:uid="{00000000-0005-0000-0000-0000F2280000}"/>
    <cellStyle name="Normal 8 7 7 2" xfId="9038" xr:uid="{00000000-0005-0000-0000-0000F3280000}"/>
    <cellStyle name="Normal 8 7 7 2 2" xfId="9039" xr:uid="{00000000-0005-0000-0000-0000F4280000}"/>
    <cellStyle name="Normal 8 7 7 3" xfId="9040" xr:uid="{00000000-0005-0000-0000-0000F5280000}"/>
    <cellStyle name="Normal 8 7 7 3 2" xfId="9041" xr:uid="{00000000-0005-0000-0000-0000F6280000}"/>
    <cellStyle name="Normal 8 7 7 4" xfId="9042" xr:uid="{00000000-0005-0000-0000-0000F7280000}"/>
    <cellStyle name="Normal 8 7 8" xfId="9043" xr:uid="{00000000-0005-0000-0000-0000F8280000}"/>
    <cellStyle name="Normal 8 7 8 2" xfId="9044" xr:uid="{00000000-0005-0000-0000-0000F9280000}"/>
    <cellStyle name="Normal 8 7 9" xfId="9045" xr:uid="{00000000-0005-0000-0000-0000FA280000}"/>
    <cellStyle name="Normal 8 7 9 2" xfId="9046" xr:uid="{00000000-0005-0000-0000-0000FB280000}"/>
    <cellStyle name="Normal 8 7_NOI Ok" xfId="9047" xr:uid="{00000000-0005-0000-0000-0000FC280000}"/>
    <cellStyle name="Normal 8 8" xfId="9048" xr:uid="{00000000-0005-0000-0000-0000FD280000}"/>
    <cellStyle name="Normal 8 8 10" xfId="9049" xr:uid="{00000000-0005-0000-0000-0000FE280000}"/>
    <cellStyle name="Normal 8 8 10 2" xfId="9050" xr:uid="{00000000-0005-0000-0000-0000FF280000}"/>
    <cellStyle name="Normal 8 8 11" xfId="9051" xr:uid="{00000000-0005-0000-0000-000000290000}"/>
    <cellStyle name="Normal 8 8 12" xfId="9052" xr:uid="{00000000-0005-0000-0000-000001290000}"/>
    <cellStyle name="Normal 8 8 2" xfId="9053" xr:uid="{00000000-0005-0000-0000-000002290000}"/>
    <cellStyle name="Normal 8 8 2 2" xfId="9054" xr:uid="{00000000-0005-0000-0000-000003290000}"/>
    <cellStyle name="Normal 8 8 2 2 2" xfId="9055" xr:uid="{00000000-0005-0000-0000-000004290000}"/>
    <cellStyle name="Normal 8 8 2 2 2 2" xfId="9056" xr:uid="{00000000-0005-0000-0000-000005290000}"/>
    <cellStyle name="Normal 8 8 2 2 3" xfId="9057" xr:uid="{00000000-0005-0000-0000-000006290000}"/>
    <cellStyle name="Normal 8 8 2 2 3 2" xfId="9058" xr:uid="{00000000-0005-0000-0000-000007290000}"/>
    <cellStyle name="Normal 8 8 2 2 4" xfId="9059" xr:uid="{00000000-0005-0000-0000-000008290000}"/>
    <cellStyle name="Normal 8 8 2 2 5" xfId="9060" xr:uid="{00000000-0005-0000-0000-000009290000}"/>
    <cellStyle name="Normal 8 8 2 2 6" xfId="9061" xr:uid="{00000000-0005-0000-0000-00000A290000}"/>
    <cellStyle name="Normal 8 8 2 3" xfId="9062" xr:uid="{00000000-0005-0000-0000-00000B290000}"/>
    <cellStyle name="Normal 8 8 2 3 2" xfId="9063" xr:uid="{00000000-0005-0000-0000-00000C290000}"/>
    <cellStyle name="Normal 8 8 2 3 2 2" xfId="9064" xr:uid="{00000000-0005-0000-0000-00000D290000}"/>
    <cellStyle name="Normal 8 8 2 3 3" xfId="9065" xr:uid="{00000000-0005-0000-0000-00000E290000}"/>
    <cellStyle name="Normal 8 8 2 3 3 2" xfId="9066" xr:uid="{00000000-0005-0000-0000-00000F290000}"/>
    <cellStyle name="Normal 8 8 2 3 4" xfId="9067" xr:uid="{00000000-0005-0000-0000-000010290000}"/>
    <cellStyle name="Normal 8 8 2 4" xfId="9068" xr:uid="{00000000-0005-0000-0000-000011290000}"/>
    <cellStyle name="Normal 8 8 2 4 2" xfId="9069" xr:uid="{00000000-0005-0000-0000-000012290000}"/>
    <cellStyle name="Normal 8 8 2 4 2 2" xfId="9070" xr:uid="{00000000-0005-0000-0000-000013290000}"/>
    <cellStyle name="Normal 8 8 2 4 3" xfId="9071" xr:uid="{00000000-0005-0000-0000-000014290000}"/>
    <cellStyle name="Normal 8 8 2 4 3 2" xfId="9072" xr:uid="{00000000-0005-0000-0000-000015290000}"/>
    <cellStyle name="Normal 8 8 2 4 4" xfId="9073" xr:uid="{00000000-0005-0000-0000-000016290000}"/>
    <cellStyle name="Normal 8 8 2 5" xfId="9074" xr:uid="{00000000-0005-0000-0000-000017290000}"/>
    <cellStyle name="Normal 8 8 2 5 2" xfId="9075" xr:uid="{00000000-0005-0000-0000-000018290000}"/>
    <cellStyle name="Normal 8 8 2 6" xfId="9076" xr:uid="{00000000-0005-0000-0000-000019290000}"/>
    <cellStyle name="Normal 8 8 2 6 2" xfId="9077" xr:uid="{00000000-0005-0000-0000-00001A290000}"/>
    <cellStyle name="Normal 8 8 2 7" xfId="9078" xr:uid="{00000000-0005-0000-0000-00001B290000}"/>
    <cellStyle name="Normal 8 8 2 7 2" xfId="9079" xr:uid="{00000000-0005-0000-0000-00001C290000}"/>
    <cellStyle name="Normal 8 8 2 8" xfId="9080" xr:uid="{00000000-0005-0000-0000-00001D290000}"/>
    <cellStyle name="Normal 8 8 2 9" xfId="9081" xr:uid="{00000000-0005-0000-0000-00001E290000}"/>
    <cellStyle name="Normal 8 8 2_NOI Ok" xfId="9082" xr:uid="{00000000-0005-0000-0000-00001F290000}"/>
    <cellStyle name="Normal 8 8 3" xfId="9083" xr:uid="{00000000-0005-0000-0000-000020290000}"/>
    <cellStyle name="Normal 8 8 3 2" xfId="9084" xr:uid="{00000000-0005-0000-0000-000021290000}"/>
    <cellStyle name="Normal 8 8 3 2 2" xfId="9085" xr:uid="{00000000-0005-0000-0000-000022290000}"/>
    <cellStyle name="Normal 8 8 3 2 2 2" xfId="9086" xr:uid="{00000000-0005-0000-0000-000023290000}"/>
    <cellStyle name="Normal 8 8 3 2 3" xfId="9087" xr:uid="{00000000-0005-0000-0000-000024290000}"/>
    <cellStyle name="Normal 8 8 3 2 3 2" xfId="9088" xr:uid="{00000000-0005-0000-0000-000025290000}"/>
    <cellStyle name="Normal 8 8 3 2 4" xfId="9089" xr:uid="{00000000-0005-0000-0000-000026290000}"/>
    <cellStyle name="Normal 8 8 3 2 5" xfId="9090" xr:uid="{00000000-0005-0000-0000-000027290000}"/>
    <cellStyle name="Normal 8 8 3 2 6" xfId="9091" xr:uid="{00000000-0005-0000-0000-000028290000}"/>
    <cellStyle name="Normal 8 8 3 3" xfId="9092" xr:uid="{00000000-0005-0000-0000-000029290000}"/>
    <cellStyle name="Normal 8 8 3 3 2" xfId="9093" xr:uid="{00000000-0005-0000-0000-00002A290000}"/>
    <cellStyle name="Normal 8 8 3 3 2 2" xfId="9094" xr:uid="{00000000-0005-0000-0000-00002B290000}"/>
    <cellStyle name="Normal 8 8 3 3 3" xfId="9095" xr:uid="{00000000-0005-0000-0000-00002C290000}"/>
    <cellStyle name="Normal 8 8 3 3 3 2" xfId="9096" xr:uid="{00000000-0005-0000-0000-00002D290000}"/>
    <cellStyle name="Normal 8 8 3 3 4" xfId="9097" xr:uid="{00000000-0005-0000-0000-00002E290000}"/>
    <cellStyle name="Normal 8 8 3 4" xfId="9098" xr:uid="{00000000-0005-0000-0000-00002F290000}"/>
    <cellStyle name="Normal 8 8 3 4 2" xfId="9099" xr:uid="{00000000-0005-0000-0000-000030290000}"/>
    <cellStyle name="Normal 8 8 3 4 2 2" xfId="9100" xr:uid="{00000000-0005-0000-0000-000031290000}"/>
    <cellStyle name="Normal 8 8 3 4 3" xfId="9101" xr:uid="{00000000-0005-0000-0000-000032290000}"/>
    <cellStyle name="Normal 8 8 3 4 3 2" xfId="9102" xr:uid="{00000000-0005-0000-0000-000033290000}"/>
    <cellStyle name="Normal 8 8 3 4 4" xfId="9103" xr:uid="{00000000-0005-0000-0000-000034290000}"/>
    <cellStyle name="Normal 8 8 3 5" xfId="9104" xr:uid="{00000000-0005-0000-0000-000035290000}"/>
    <cellStyle name="Normal 8 8 3 5 2" xfId="9105" xr:uid="{00000000-0005-0000-0000-000036290000}"/>
    <cellStyle name="Normal 8 8 3 6" xfId="9106" xr:uid="{00000000-0005-0000-0000-000037290000}"/>
    <cellStyle name="Normal 8 8 3 6 2" xfId="9107" xr:uid="{00000000-0005-0000-0000-000038290000}"/>
    <cellStyle name="Normal 8 8 3 7" xfId="9108" xr:uid="{00000000-0005-0000-0000-000039290000}"/>
    <cellStyle name="Normal 8 8 3 7 2" xfId="9109" xr:uid="{00000000-0005-0000-0000-00003A290000}"/>
    <cellStyle name="Normal 8 8 3 8" xfId="9110" xr:uid="{00000000-0005-0000-0000-00003B290000}"/>
    <cellStyle name="Normal 8 8 3 9" xfId="9111" xr:uid="{00000000-0005-0000-0000-00003C290000}"/>
    <cellStyle name="Normal 8 8 3_NOI Ok" xfId="9112" xr:uid="{00000000-0005-0000-0000-00003D290000}"/>
    <cellStyle name="Normal 8 8 4" xfId="9113" xr:uid="{00000000-0005-0000-0000-00003E290000}"/>
    <cellStyle name="Normal 8 8 4 2" xfId="9114" xr:uid="{00000000-0005-0000-0000-00003F290000}"/>
    <cellStyle name="Normal 8 8 4 2 2" xfId="9115" xr:uid="{00000000-0005-0000-0000-000040290000}"/>
    <cellStyle name="Normal 8 8 4 2 2 2" xfId="9116" xr:uid="{00000000-0005-0000-0000-000041290000}"/>
    <cellStyle name="Normal 8 8 4 2 3" xfId="9117" xr:uid="{00000000-0005-0000-0000-000042290000}"/>
    <cellStyle name="Normal 8 8 4 2 3 2" xfId="9118" xr:uid="{00000000-0005-0000-0000-000043290000}"/>
    <cellStyle name="Normal 8 8 4 2 4" xfId="9119" xr:uid="{00000000-0005-0000-0000-000044290000}"/>
    <cellStyle name="Normal 8 8 4 2 5" xfId="9120" xr:uid="{00000000-0005-0000-0000-000045290000}"/>
    <cellStyle name="Normal 8 8 4 2 6" xfId="9121" xr:uid="{00000000-0005-0000-0000-000046290000}"/>
    <cellStyle name="Normal 8 8 4 3" xfId="9122" xr:uid="{00000000-0005-0000-0000-000047290000}"/>
    <cellStyle name="Normal 8 8 4 3 2" xfId="9123" xr:uid="{00000000-0005-0000-0000-000048290000}"/>
    <cellStyle name="Normal 8 8 4 3 2 2" xfId="9124" xr:uid="{00000000-0005-0000-0000-000049290000}"/>
    <cellStyle name="Normal 8 8 4 3 3" xfId="9125" xr:uid="{00000000-0005-0000-0000-00004A290000}"/>
    <cellStyle name="Normal 8 8 4 3 3 2" xfId="9126" xr:uid="{00000000-0005-0000-0000-00004B290000}"/>
    <cellStyle name="Normal 8 8 4 3 4" xfId="9127" xr:uid="{00000000-0005-0000-0000-00004C290000}"/>
    <cellStyle name="Normal 8 8 4 4" xfId="9128" xr:uid="{00000000-0005-0000-0000-00004D290000}"/>
    <cellStyle name="Normal 8 8 4 4 2" xfId="9129" xr:uid="{00000000-0005-0000-0000-00004E290000}"/>
    <cellStyle name="Normal 8 8 4 4 2 2" xfId="9130" xr:uid="{00000000-0005-0000-0000-00004F290000}"/>
    <cellStyle name="Normal 8 8 4 4 3" xfId="9131" xr:uid="{00000000-0005-0000-0000-000050290000}"/>
    <cellStyle name="Normal 8 8 4 4 3 2" xfId="9132" xr:uid="{00000000-0005-0000-0000-000051290000}"/>
    <cellStyle name="Normal 8 8 4 4 4" xfId="9133" xr:uid="{00000000-0005-0000-0000-000052290000}"/>
    <cellStyle name="Normal 8 8 4 5" xfId="9134" xr:uid="{00000000-0005-0000-0000-000053290000}"/>
    <cellStyle name="Normal 8 8 4 5 2" xfId="9135" xr:uid="{00000000-0005-0000-0000-000054290000}"/>
    <cellStyle name="Normal 8 8 4 6" xfId="9136" xr:uid="{00000000-0005-0000-0000-000055290000}"/>
    <cellStyle name="Normal 8 8 4 6 2" xfId="9137" xr:uid="{00000000-0005-0000-0000-000056290000}"/>
    <cellStyle name="Normal 8 8 4 7" xfId="9138" xr:uid="{00000000-0005-0000-0000-000057290000}"/>
    <cellStyle name="Normal 8 8 4 7 2" xfId="9139" xr:uid="{00000000-0005-0000-0000-000058290000}"/>
    <cellStyle name="Normal 8 8 4 8" xfId="9140" xr:uid="{00000000-0005-0000-0000-000059290000}"/>
    <cellStyle name="Normal 8 8 4 9" xfId="9141" xr:uid="{00000000-0005-0000-0000-00005A290000}"/>
    <cellStyle name="Normal 8 8 4_NOI Ok" xfId="9142" xr:uid="{00000000-0005-0000-0000-00005B290000}"/>
    <cellStyle name="Normal 8 8 5" xfId="9143" xr:uid="{00000000-0005-0000-0000-00005C290000}"/>
    <cellStyle name="Normal 8 8 5 2" xfId="9144" xr:uid="{00000000-0005-0000-0000-00005D290000}"/>
    <cellStyle name="Normal 8 8 5 2 2" xfId="9145" xr:uid="{00000000-0005-0000-0000-00005E290000}"/>
    <cellStyle name="Normal 8 8 5 3" xfId="9146" xr:uid="{00000000-0005-0000-0000-00005F290000}"/>
    <cellStyle name="Normal 8 8 5 3 2" xfId="9147" xr:uid="{00000000-0005-0000-0000-000060290000}"/>
    <cellStyle name="Normal 8 8 5 4" xfId="9148" xr:uid="{00000000-0005-0000-0000-000061290000}"/>
    <cellStyle name="Normal 8 8 5 5" xfId="9149" xr:uid="{00000000-0005-0000-0000-000062290000}"/>
    <cellStyle name="Normal 8 8 5 6" xfId="9150" xr:uid="{00000000-0005-0000-0000-000063290000}"/>
    <cellStyle name="Normal 8 8 6" xfId="9151" xr:uid="{00000000-0005-0000-0000-000064290000}"/>
    <cellStyle name="Normal 8 8 6 2" xfId="9152" xr:uid="{00000000-0005-0000-0000-000065290000}"/>
    <cellStyle name="Normal 8 8 6 2 2" xfId="9153" xr:uid="{00000000-0005-0000-0000-000066290000}"/>
    <cellStyle name="Normal 8 8 6 3" xfId="9154" xr:uid="{00000000-0005-0000-0000-000067290000}"/>
    <cellStyle name="Normal 8 8 6 3 2" xfId="9155" xr:uid="{00000000-0005-0000-0000-000068290000}"/>
    <cellStyle name="Normal 8 8 6 4" xfId="9156" xr:uid="{00000000-0005-0000-0000-000069290000}"/>
    <cellStyle name="Normal 8 8 7" xfId="9157" xr:uid="{00000000-0005-0000-0000-00006A290000}"/>
    <cellStyle name="Normal 8 8 7 2" xfId="9158" xr:uid="{00000000-0005-0000-0000-00006B290000}"/>
    <cellStyle name="Normal 8 8 7 2 2" xfId="9159" xr:uid="{00000000-0005-0000-0000-00006C290000}"/>
    <cellStyle name="Normal 8 8 7 3" xfId="9160" xr:uid="{00000000-0005-0000-0000-00006D290000}"/>
    <cellStyle name="Normal 8 8 7 3 2" xfId="9161" xr:uid="{00000000-0005-0000-0000-00006E290000}"/>
    <cellStyle name="Normal 8 8 7 4" xfId="9162" xr:uid="{00000000-0005-0000-0000-00006F290000}"/>
    <cellStyle name="Normal 8 8 8" xfId="9163" xr:uid="{00000000-0005-0000-0000-000070290000}"/>
    <cellStyle name="Normal 8 8 8 2" xfId="9164" xr:uid="{00000000-0005-0000-0000-000071290000}"/>
    <cellStyle name="Normal 8 8 9" xfId="9165" xr:uid="{00000000-0005-0000-0000-000072290000}"/>
    <cellStyle name="Normal 8 8 9 2" xfId="9166" xr:uid="{00000000-0005-0000-0000-000073290000}"/>
    <cellStyle name="Normal 8 8_NOI Ok" xfId="9167" xr:uid="{00000000-0005-0000-0000-000074290000}"/>
    <cellStyle name="Normal 8 9" xfId="9168" xr:uid="{00000000-0005-0000-0000-000075290000}"/>
    <cellStyle name="Normal 8 9 10" xfId="9169" xr:uid="{00000000-0005-0000-0000-000076290000}"/>
    <cellStyle name="Normal 8 9 10 2" xfId="9170" xr:uid="{00000000-0005-0000-0000-000077290000}"/>
    <cellStyle name="Normal 8 9 11" xfId="9171" xr:uid="{00000000-0005-0000-0000-000078290000}"/>
    <cellStyle name="Normal 8 9 12" xfId="9172" xr:uid="{00000000-0005-0000-0000-000079290000}"/>
    <cellStyle name="Normal 8 9 2" xfId="9173" xr:uid="{00000000-0005-0000-0000-00007A290000}"/>
    <cellStyle name="Normal 8 9 2 2" xfId="9174" xr:uid="{00000000-0005-0000-0000-00007B290000}"/>
    <cellStyle name="Normal 8 9 2 2 2" xfId="9175" xr:uid="{00000000-0005-0000-0000-00007C290000}"/>
    <cellStyle name="Normal 8 9 2 2 2 2" xfId="9176" xr:uid="{00000000-0005-0000-0000-00007D290000}"/>
    <cellStyle name="Normal 8 9 2 2 3" xfId="9177" xr:uid="{00000000-0005-0000-0000-00007E290000}"/>
    <cellStyle name="Normal 8 9 2 2 3 2" xfId="9178" xr:uid="{00000000-0005-0000-0000-00007F290000}"/>
    <cellStyle name="Normal 8 9 2 2 4" xfId="9179" xr:uid="{00000000-0005-0000-0000-000080290000}"/>
    <cellStyle name="Normal 8 9 2 2 5" xfId="9180" xr:uid="{00000000-0005-0000-0000-000081290000}"/>
    <cellStyle name="Normal 8 9 2 2 6" xfId="9181" xr:uid="{00000000-0005-0000-0000-000082290000}"/>
    <cellStyle name="Normal 8 9 2 3" xfId="9182" xr:uid="{00000000-0005-0000-0000-000083290000}"/>
    <cellStyle name="Normal 8 9 2 3 2" xfId="9183" xr:uid="{00000000-0005-0000-0000-000084290000}"/>
    <cellStyle name="Normal 8 9 2 3 2 2" xfId="9184" xr:uid="{00000000-0005-0000-0000-000085290000}"/>
    <cellStyle name="Normal 8 9 2 3 3" xfId="9185" xr:uid="{00000000-0005-0000-0000-000086290000}"/>
    <cellStyle name="Normal 8 9 2 3 3 2" xfId="9186" xr:uid="{00000000-0005-0000-0000-000087290000}"/>
    <cellStyle name="Normal 8 9 2 3 4" xfId="9187" xr:uid="{00000000-0005-0000-0000-000088290000}"/>
    <cellStyle name="Normal 8 9 2 4" xfId="9188" xr:uid="{00000000-0005-0000-0000-000089290000}"/>
    <cellStyle name="Normal 8 9 2 4 2" xfId="9189" xr:uid="{00000000-0005-0000-0000-00008A290000}"/>
    <cellStyle name="Normal 8 9 2 4 2 2" xfId="9190" xr:uid="{00000000-0005-0000-0000-00008B290000}"/>
    <cellStyle name="Normal 8 9 2 4 3" xfId="9191" xr:uid="{00000000-0005-0000-0000-00008C290000}"/>
    <cellStyle name="Normal 8 9 2 4 3 2" xfId="9192" xr:uid="{00000000-0005-0000-0000-00008D290000}"/>
    <cellStyle name="Normal 8 9 2 4 4" xfId="9193" xr:uid="{00000000-0005-0000-0000-00008E290000}"/>
    <cellStyle name="Normal 8 9 2 5" xfId="9194" xr:uid="{00000000-0005-0000-0000-00008F290000}"/>
    <cellStyle name="Normal 8 9 2 5 2" xfId="9195" xr:uid="{00000000-0005-0000-0000-000090290000}"/>
    <cellStyle name="Normal 8 9 2 6" xfId="9196" xr:uid="{00000000-0005-0000-0000-000091290000}"/>
    <cellStyle name="Normal 8 9 2 6 2" xfId="9197" xr:uid="{00000000-0005-0000-0000-000092290000}"/>
    <cellStyle name="Normal 8 9 2 7" xfId="9198" xr:uid="{00000000-0005-0000-0000-000093290000}"/>
    <cellStyle name="Normal 8 9 2 7 2" xfId="9199" xr:uid="{00000000-0005-0000-0000-000094290000}"/>
    <cellStyle name="Normal 8 9 2 8" xfId="9200" xr:uid="{00000000-0005-0000-0000-000095290000}"/>
    <cellStyle name="Normal 8 9 2 9" xfId="9201" xr:uid="{00000000-0005-0000-0000-000096290000}"/>
    <cellStyle name="Normal 8 9 2_NOI Ok" xfId="9202" xr:uid="{00000000-0005-0000-0000-000097290000}"/>
    <cellStyle name="Normal 8 9 3" xfId="9203" xr:uid="{00000000-0005-0000-0000-000098290000}"/>
    <cellStyle name="Normal 8 9 3 2" xfId="9204" xr:uid="{00000000-0005-0000-0000-000099290000}"/>
    <cellStyle name="Normal 8 9 3 2 2" xfId="9205" xr:uid="{00000000-0005-0000-0000-00009A290000}"/>
    <cellStyle name="Normal 8 9 3 2 2 2" xfId="9206" xr:uid="{00000000-0005-0000-0000-00009B290000}"/>
    <cellStyle name="Normal 8 9 3 2 3" xfId="9207" xr:uid="{00000000-0005-0000-0000-00009C290000}"/>
    <cellStyle name="Normal 8 9 3 2 3 2" xfId="9208" xr:uid="{00000000-0005-0000-0000-00009D290000}"/>
    <cellStyle name="Normal 8 9 3 2 4" xfId="9209" xr:uid="{00000000-0005-0000-0000-00009E290000}"/>
    <cellStyle name="Normal 8 9 3 2 5" xfId="9210" xr:uid="{00000000-0005-0000-0000-00009F290000}"/>
    <cellStyle name="Normal 8 9 3 2 6" xfId="9211" xr:uid="{00000000-0005-0000-0000-0000A0290000}"/>
    <cellStyle name="Normal 8 9 3 3" xfId="9212" xr:uid="{00000000-0005-0000-0000-0000A1290000}"/>
    <cellStyle name="Normal 8 9 3 3 2" xfId="9213" xr:uid="{00000000-0005-0000-0000-0000A2290000}"/>
    <cellStyle name="Normal 8 9 3 3 2 2" xfId="9214" xr:uid="{00000000-0005-0000-0000-0000A3290000}"/>
    <cellStyle name="Normal 8 9 3 3 3" xfId="9215" xr:uid="{00000000-0005-0000-0000-0000A4290000}"/>
    <cellStyle name="Normal 8 9 3 3 3 2" xfId="9216" xr:uid="{00000000-0005-0000-0000-0000A5290000}"/>
    <cellStyle name="Normal 8 9 3 3 4" xfId="9217" xr:uid="{00000000-0005-0000-0000-0000A6290000}"/>
    <cellStyle name="Normal 8 9 3 4" xfId="9218" xr:uid="{00000000-0005-0000-0000-0000A7290000}"/>
    <cellStyle name="Normal 8 9 3 4 2" xfId="9219" xr:uid="{00000000-0005-0000-0000-0000A8290000}"/>
    <cellStyle name="Normal 8 9 3 4 2 2" xfId="9220" xr:uid="{00000000-0005-0000-0000-0000A9290000}"/>
    <cellStyle name="Normal 8 9 3 4 3" xfId="9221" xr:uid="{00000000-0005-0000-0000-0000AA290000}"/>
    <cellStyle name="Normal 8 9 3 4 3 2" xfId="9222" xr:uid="{00000000-0005-0000-0000-0000AB290000}"/>
    <cellStyle name="Normal 8 9 3 4 4" xfId="9223" xr:uid="{00000000-0005-0000-0000-0000AC290000}"/>
    <cellStyle name="Normal 8 9 3 5" xfId="9224" xr:uid="{00000000-0005-0000-0000-0000AD290000}"/>
    <cellStyle name="Normal 8 9 3 5 2" xfId="9225" xr:uid="{00000000-0005-0000-0000-0000AE290000}"/>
    <cellStyle name="Normal 8 9 3 6" xfId="9226" xr:uid="{00000000-0005-0000-0000-0000AF290000}"/>
    <cellStyle name="Normal 8 9 3 6 2" xfId="9227" xr:uid="{00000000-0005-0000-0000-0000B0290000}"/>
    <cellStyle name="Normal 8 9 3 7" xfId="9228" xr:uid="{00000000-0005-0000-0000-0000B1290000}"/>
    <cellStyle name="Normal 8 9 3 7 2" xfId="9229" xr:uid="{00000000-0005-0000-0000-0000B2290000}"/>
    <cellStyle name="Normal 8 9 3 8" xfId="9230" xr:uid="{00000000-0005-0000-0000-0000B3290000}"/>
    <cellStyle name="Normal 8 9 3 9" xfId="9231" xr:uid="{00000000-0005-0000-0000-0000B4290000}"/>
    <cellStyle name="Normal 8 9 3_NOI Ok" xfId="9232" xr:uid="{00000000-0005-0000-0000-0000B5290000}"/>
    <cellStyle name="Normal 8 9 4" xfId="9233" xr:uid="{00000000-0005-0000-0000-0000B6290000}"/>
    <cellStyle name="Normal 8 9 4 2" xfId="9234" xr:uid="{00000000-0005-0000-0000-0000B7290000}"/>
    <cellStyle name="Normal 8 9 4 2 2" xfId="9235" xr:uid="{00000000-0005-0000-0000-0000B8290000}"/>
    <cellStyle name="Normal 8 9 4 2 2 2" xfId="9236" xr:uid="{00000000-0005-0000-0000-0000B9290000}"/>
    <cellStyle name="Normal 8 9 4 2 3" xfId="9237" xr:uid="{00000000-0005-0000-0000-0000BA290000}"/>
    <cellStyle name="Normal 8 9 4 2 3 2" xfId="9238" xr:uid="{00000000-0005-0000-0000-0000BB290000}"/>
    <cellStyle name="Normal 8 9 4 2 4" xfId="9239" xr:uid="{00000000-0005-0000-0000-0000BC290000}"/>
    <cellStyle name="Normal 8 9 4 2 5" xfId="9240" xr:uid="{00000000-0005-0000-0000-0000BD290000}"/>
    <cellStyle name="Normal 8 9 4 2 6" xfId="9241" xr:uid="{00000000-0005-0000-0000-0000BE290000}"/>
    <cellStyle name="Normal 8 9 4 3" xfId="9242" xr:uid="{00000000-0005-0000-0000-0000BF290000}"/>
    <cellStyle name="Normal 8 9 4 3 2" xfId="9243" xr:uid="{00000000-0005-0000-0000-0000C0290000}"/>
    <cellStyle name="Normal 8 9 4 3 2 2" xfId="9244" xr:uid="{00000000-0005-0000-0000-0000C1290000}"/>
    <cellStyle name="Normal 8 9 4 3 3" xfId="9245" xr:uid="{00000000-0005-0000-0000-0000C2290000}"/>
    <cellStyle name="Normal 8 9 4 3 3 2" xfId="9246" xr:uid="{00000000-0005-0000-0000-0000C3290000}"/>
    <cellStyle name="Normal 8 9 4 3 4" xfId="9247" xr:uid="{00000000-0005-0000-0000-0000C4290000}"/>
    <cellStyle name="Normal 8 9 4 4" xfId="9248" xr:uid="{00000000-0005-0000-0000-0000C5290000}"/>
    <cellStyle name="Normal 8 9 4 4 2" xfId="9249" xr:uid="{00000000-0005-0000-0000-0000C6290000}"/>
    <cellStyle name="Normal 8 9 4 4 2 2" xfId="9250" xr:uid="{00000000-0005-0000-0000-0000C7290000}"/>
    <cellStyle name="Normal 8 9 4 4 3" xfId="9251" xr:uid="{00000000-0005-0000-0000-0000C8290000}"/>
    <cellStyle name="Normal 8 9 4 4 3 2" xfId="9252" xr:uid="{00000000-0005-0000-0000-0000C9290000}"/>
    <cellStyle name="Normal 8 9 4 4 4" xfId="9253" xr:uid="{00000000-0005-0000-0000-0000CA290000}"/>
    <cellStyle name="Normal 8 9 4 5" xfId="9254" xr:uid="{00000000-0005-0000-0000-0000CB290000}"/>
    <cellStyle name="Normal 8 9 4 5 2" xfId="9255" xr:uid="{00000000-0005-0000-0000-0000CC290000}"/>
    <cellStyle name="Normal 8 9 4 6" xfId="9256" xr:uid="{00000000-0005-0000-0000-0000CD290000}"/>
    <cellStyle name="Normal 8 9 4 6 2" xfId="9257" xr:uid="{00000000-0005-0000-0000-0000CE290000}"/>
    <cellStyle name="Normal 8 9 4 7" xfId="9258" xr:uid="{00000000-0005-0000-0000-0000CF290000}"/>
    <cellStyle name="Normal 8 9 4 7 2" xfId="9259" xr:uid="{00000000-0005-0000-0000-0000D0290000}"/>
    <cellStyle name="Normal 8 9 4 8" xfId="9260" xr:uid="{00000000-0005-0000-0000-0000D1290000}"/>
    <cellStyle name="Normal 8 9 4 9" xfId="9261" xr:uid="{00000000-0005-0000-0000-0000D2290000}"/>
    <cellStyle name="Normal 8 9 4_NOI Ok" xfId="9262" xr:uid="{00000000-0005-0000-0000-0000D3290000}"/>
    <cellStyle name="Normal 8 9 5" xfId="9263" xr:uid="{00000000-0005-0000-0000-0000D4290000}"/>
    <cellStyle name="Normal 8 9 5 2" xfId="9264" xr:uid="{00000000-0005-0000-0000-0000D5290000}"/>
    <cellStyle name="Normal 8 9 5 2 2" xfId="9265" xr:uid="{00000000-0005-0000-0000-0000D6290000}"/>
    <cellStyle name="Normal 8 9 5 3" xfId="9266" xr:uid="{00000000-0005-0000-0000-0000D7290000}"/>
    <cellStyle name="Normal 8 9 5 3 2" xfId="9267" xr:uid="{00000000-0005-0000-0000-0000D8290000}"/>
    <cellStyle name="Normal 8 9 5 4" xfId="9268" xr:uid="{00000000-0005-0000-0000-0000D9290000}"/>
    <cellStyle name="Normal 8 9 5 5" xfId="9269" xr:uid="{00000000-0005-0000-0000-0000DA290000}"/>
    <cellStyle name="Normal 8 9 5 6" xfId="9270" xr:uid="{00000000-0005-0000-0000-0000DB290000}"/>
    <cellStyle name="Normal 8 9 6" xfId="9271" xr:uid="{00000000-0005-0000-0000-0000DC290000}"/>
    <cellStyle name="Normal 8 9 6 2" xfId="9272" xr:uid="{00000000-0005-0000-0000-0000DD290000}"/>
    <cellStyle name="Normal 8 9 6 2 2" xfId="9273" xr:uid="{00000000-0005-0000-0000-0000DE290000}"/>
    <cellStyle name="Normal 8 9 6 3" xfId="9274" xr:uid="{00000000-0005-0000-0000-0000DF290000}"/>
    <cellStyle name="Normal 8 9 6 3 2" xfId="9275" xr:uid="{00000000-0005-0000-0000-0000E0290000}"/>
    <cellStyle name="Normal 8 9 6 4" xfId="9276" xr:uid="{00000000-0005-0000-0000-0000E1290000}"/>
    <cellStyle name="Normal 8 9 7" xfId="9277" xr:uid="{00000000-0005-0000-0000-0000E2290000}"/>
    <cellStyle name="Normal 8 9 7 2" xfId="9278" xr:uid="{00000000-0005-0000-0000-0000E3290000}"/>
    <cellStyle name="Normal 8 9 7 2 2" xfId="9279" xr:uid="{00000000-0005-0000-0000-0000E4290000}"/>
    <cellStyle name="Normal 8 9 7 3" xfId="9280" xr:uid="{00000000-0005-0000-0000-0000E5290000}"/>
    <cellStyle name="Normal 8 9 7 3 2" xfId="9281" xr:uid="{00000000-0005-0000-0000-0000E6290000}"/>
    <cellStyle name="Normal 8 9 7 4" xfId="9282" xr:uid="{00000000-0005-0000-0000-0000E7290000}"/>
    <cellStyle name="Normal 8 9 8" xfId="9283" xr:uid="{00000000-0005-0000-0000-0000E8290000}"/>
    <cellStyle name="Normal 8 9 8 2" xfId="9284" xr:uid="{00000000-0005-0000-0000-0000E9290000}"/>
    <cellStyle name="Normal 8 9 9" xfId="9285" xr:uid="{00000000-0005-0000-0000-0000EA290000}"/>
    <cellStyle name="Normal 8 9 9 2" xfId="9286" xr:uid="{00000000-0005-0000-0000-0000EB290000}"/>
    <cellStyle name="Normal 8 9_NOI Ok" xfId="9287" xr:uid="{00000000-0005-0000-0000-0000EC290000}"/>
    <cellStyle name="Normal 8_NOI Ok" xfId="9288" xr:uid="{00000000-0005-0000-0000-0000ED290000}"/>
    <cellStyle name="Normal 80" xfId="11372" xr:uid="{00000000-0005-0000-0000-0000EE290000}"/>
    <cellStyle name="Normal 81" xfId="11374" xr:uid="{00000000-0005-0000-0000-0000EF290000}"/>
    <cellStyle name="Normal 82" xfId="11376" xr:uid="{00000000-0005-0000-0000-0000F0290000}"/>
    <cellStyle name="Normal 83" xfId="11378" xr:uid="{00000000-0005-0000-0000-0000F1290000}"/>
    <cellStyle name="Normal 84" xfId="11380" xr:uid="{00000000-0005-0000-0000-0000F2290000}"/>
    <cellStyle name="Normal 85" xfId="11382" xr:uid="{00000000-0005-0000-0000-0000F3290000}"/>
    <cellStyle name="Normal 86" xfId="11384" xr:uid="{00000000-0005-0000-0000-0000F4290000}"/>
    <cellStyle name="Normal 87" xfId="11386" xr:uid="{00000000-0005-0000-0000-0000F5290000}"/>
    <cellStyle name="Normal 88" xfId="11388" xr:uid="{00000000-0005-0000-0000-0000F6290000}"/>
    <cellStyle name="Normal 89" xfId="11390" xr:uid="{00000000-0005-0000-0000-0000F7290000}"/>
    <cellStyle name="Normal 9" xfId="60" xr:uid="{00000000-0005-0000-0000-0000F8290000}"/>
    <cellStyle name="Normal 9 10" xfId="11445" xr:uid="{00000000-0005-0000-0000-0000F9290000}"/>
    <cellStyle name="Normal 9 11" xfId="9289" xr:uid="{00000000-0005-0000-0000-0000FA290000}"/>
    <cellStyle name="Normal 9 2" xfId="168" xr:uid="{00000000-0005-0000-0000-0000FB290000}"/>
    <cellStyle name="Normal 9 2 2" xfId="9291" xr:uid="{00000000-0005-0000-0000-0000FC290000}"/>
    <cellStyle name="Normal 9 2 2 2" xfId="9292" xr:uid="{00000000-0005-0000-0000-0000FD290000}"/>
    <cellStyle name="Normal 9 2 3" xfId="9293" xr:uid="{00000000-0005-0000-0000-0000FE290000}"/>
    <cellStyle name="Normal 9 2 3 2" xfId="9294" xr:uid="{00000000-0005-0000-0000-0000FF290000}"/>
    <cellStyle name="Normal 9 2 4" xfId="9295" xr:uid="{00000000-0005-0000-0000-0000002A0000}"/>
    <cellStyle name="Normal 9 2 5" xfId="9290" xr:uid="{00000000-0005-0000-0000-0000012A0000}"/>
    <cellStyle name="Normal 9 2 6" xfId="17188" xr:uid="{00000000-0005-0000-0000-0000022A0000}"/>
    <cellStyle name="Normal 9 3" xfId="202" xr:uid="{00000000-0005-0000-0000-0000032A0000}"/>
    <cellStyle name="Normal 9 3 2" xfId="9297" xr:uid="{00000000-0005-0000-0000-0000042A0000}"/>
    <cellStyle name="Normal 9 3 2 2" xfId="9298" xr:uid="{00000000-0005-0000-0000-0000052A0000}"/>
    <cellStyle name="Normal 9 3 3" xfId="9299" xr:uid="{00000000-0005-0000-0000-0000062A0000}"/>
    <cellStyle name="Normal 9 3 3 2" xfId="9300" xr:uid="{00000000-0005-0000-0000-0000072A0000}"/>
    <cellStyle name="Normal 9 3 4" xfId="9301" xr:uid="{00000000-0005-0000-0000-0000082A0000}"/>
    <cellStyle name="Normal 9 3 5" xfId="9296" xr:uid="{00000000-0005-0000-0000-0000092A0000}"/>
    <cellStyle name="Normal 9 4" xfId="149" xr:uid="{00000000-0005-0000-0000-00000A2A0000}"/>
    <cellStyle name="Normal 9 4 2" xfId="9303" xr:uid="{00000000-0005-0000-0000-00000B2A0000}"/>
    <cellStyle name="Normal 9 4 2 2" xfId="9304" xr:uid="{00000000-0005-0000-0000-00000C2A0000}"/>
    <cellStyle name="Normal 9 4 3" xfId="9305" xr:uid="{00000000-0005-0000-0000-00000D2A0000}"/>
    <cellStyle name="Normal 9 4 3 2" xfId="9306" xr:uid="{00000000-0005-0000-0000-00000E2A0000}"/>
    <cellStyle name="Normal 9 4 4" xfId="9307" xr:uid="{00000000-0005-0000-0000-00000F2A0000}"/>
    <cellStyle name="Normal 9 4 5" xfId="9302" xr:uid="{00000000-0005-0000-0000-0000102A0000}"/>
    <cellStyle name="Normal 9 5" xfId="9308" xr:uid="{00000000-0005-0000-0000-0000112A0000}"/>
    <cellStyle name="Normal 9 5 2" xfId="9309" xr:uid="{00000000-0005-0000-0000-0000122A0000}"/>
    <cellStyle name="Normal 9 6" xfId="9310" xr:uid="{00000000-0005-0000-0000-0000132A0000}"/>
    <cellStyle name="Normal 9 6 2" xfId="9311" xr:uid="{00000000-0005-0000-0000-0000142A0000}"/>
    <cellStyle name="Normal 9 7" xfId="9312" xr:uid="{00000000-0005-0000-0000-0000152A0000}"/>
    <cellStyle name="Normal 9 8" xfId="9313" xr:uid="{00000000-0005-0000-0000-0000162A0000}"/>
    <cellStyle name="Normal 9 9" xfId="11333" xr:uid="{00000000-0005-0000-0000-0000172A0000}"/>
    <cellStyle name="Normal 9_NOI Ok" xfId="9314" xr:uid="{00000000-0005-0000-0000-0000182A0000}"/>
    <cellStyle name="Normal 90" xfId="11397" xr:uid="{00000000-0005-0000-0000-0000192A0000}"/>
    <cellStyle name="Normal 91" xfId="11398" xr:uid="{00000000-0005-0000-0000-00001A2A0000}"/>
    <cellStyle name="Normal 92" xfId="12375" xr:uid="{00000000-0005-0000-0000-00001B2A0000}"/>
    <cellStyle name="Normal 93" xfId="11392" xr:uid="{00000000-0005-0000-0000-00001C2A0000}"/>
    <cellStyle name="Normal 94" xfId="11805" xr:uid="{00000000-0005-0000-0000-00001D2A0000}"/>
    <cellStyle name="Normal 95" xfId="12607" xr:uid="{00000000-0005-0000-0000-00001E2A0000}"/>
    <cellStyle name="Normal 96" xfId="12609" xr:uid="{00000000-0005-0000-0000-00001F2A0000}"/>
    <cellStyle name="Normal 96 2" xfId="15503" xr:uid="{00000000-0005-0000-0000-0000202A0000}"/>
    <cellStyle name="Normal 97" xfId="12813" xr:uid="{00000000-0005-0000-0000-0000212A0000}"/>
    <cellStyle name="Normal 98" xfId="12635" xr:uid="{00000000-0005-0000-0000-0000222A0000}"/>
    <cellStyle name="Normal 99" xfId="14112" xr:uid="{00000000-0005-0000-0000-0000232A0000}"/>
    <cellStyle name="Normal 99 2" xfId="16963" xr:uid="{00000000-0005-0000-0000-0000242A0000}"/>
    <cellStyle name="Normal Bold" xfId="9315" xr:uid="{00000000-0005-0000-0000-0000252A0000}"/>
    <cellStyle name="Normal Pct" xfId="9316" xr:uid="{00000000-0005-0000-0000-0000262A0000}"/>
    <cellStyle name="Normal_Projetos_2tri05" xfId="2" xr:uid="{00000000-0005-0000-0000-0000272A0000}"/>
    <cellStyle name="NormalBold" xfId="9317" xr:uid="{00000000-0005-0000-0000-0000282A0000}"/>
    <cellStyle name="Normale_ cellular Costs" xfId="9318" xr:uid="{00000000-0005-0000-0000-0000292A0000}"/>
    <cellStyle name="NormalGB" xfId="9319" xr:uid="{00000000-0005-0000-0000-00002A2A0000}"/>
    <cellStyle name="Nota" xfId="107" xr:uid="{00000000-0005-0000-0000-00002B2A0000}"/>
    <cellStyle name="Nota 10" xfId="9320" xr:uid="{00000000-0005-0000-0000-00002C2A0000}"/>
    <cellStyle name="Nota 10 2" xfId="9321" xr:uid="{00000000-0005-0000-0000-00002D2A0000}"/>
    <cellStyle name="Nota 10 2 2" xfId="9322" xr:uid="{00000000-0005-0000-0000-00002E2A0000}"/>
    <cellStyle name="Nota 10 3" xfId="9323" xr:uid="{00000000-0005-0000-0000-00002F2A0000}"/>
    <cellStyle name="Nota 10 3 2" xfId="9324" xr:uid="{00000000-0005-0000-0000-0000302A0000}"/>
    <cellStyle name="Nota 10 4" xfId="9325" xr:uid="{00000000-0005-0000-0000-0000312A0000}"/>
    <cellStyle name="Nota 100" xfId="9326" xr:uid="{00000000-0005-0000-0000-0000322A0000}"/>
    <cellStyle name="Nota 101" xfId="9327" xr:uid="{00000000-0005-0000-0000-0000332A0000}"/>
    <cellStyle name="Nota 102" xfId="9328" xr:uid="{00000000-0005-0000-0000-0000342A0000}"/>
    <cellStyle name="Nota 103" xfId="9329" xr:uid="{00000000-0005-0000-0000-0000352A0000}"/>
    <cellStyle name="Nota 104" xfId="9330" xr:uid="{00000000-0005-0000-0000-0000362A0000}"/>
    <cellStyle name="Nota 105" xfId="9331" xr:uid="{00000000-0005-0000-0000-0000372A0000}"/>
    <cellStyle name="Nota 106" xfId="9332" xr:uid="{00000000-0005-0000-0000-0000382A0000}"/>
    <cellStyle name="Nota 107" xfId="9333" xr:uid="{00000000-0005-0000-0000-0000392A0000}"/>
    <cellStyle name="Nota 108" xfId="9334" xr:uid="{00000000-0005-0000-0000-00003A2A0000}"/>
    <cellStyle name="Nota 109" xfId="9335" xr:uid="{00000000-0005-0000-0000-00003B2A0000}"/>
    <cellStyle name="Nota 11" xfId="9336" xr:uid="{00000000-0005-0000-0000-00003C2A0000}"/>
    <cellStyle name="Nota 11 2" xfId="9337" xr:uid="{00000000-0005-0000-0000-00003D2A0000}"/>
    <cellStyle name="Nota 11 2 2" xfId="9338" xr:uid="{00000000-0005-0000-0000-00003E2A0000}"/>
    <cellStyle name="Nota 11 3" xfId="9339" xr:uid="{00000000-0005-0000-0000-00003F2A0000}"/>
    <cellStyle name="Nota 11 3 2" xfId="9340" xr:uid="{00000000-0005-0000-0000-0000402A0000}"/>
    <cellStyle name="Nota 11 4" xfId="9341" xr:uid="{00000000-0005-0000-0000-0000412A0000}"/>
    <cellStyle name="Nota 110" xfId="9342" xr:uid="{00000000-0005-0000-0000-0000422A0000}"/>
    <cellStyle name="Nota 111" xfId="9343" xr:uid="{00000000-0005-0000-0000-0000432A0000}"/>
    <cellStyle name="Nota 112" xfId="9344" xr:uid="{00000000-0005-0000-0000-0000442A0000}"/>
    <cellStyle name="Nota 113" xfId="9345" xr:uid="{00000000-0005-0000-0000-0000452A0000}"/>
    <cellStyle name="Nota 114" xfId="9346" xr:uid="{00000000-0005-0000-0000-0000462A0000}"/>
    <cellStyle name="Nota 115" xfId="9347" xr:uid="{00000000-0005-0000-0000-0000472A0000}"/>
    <cellStyle name="Nota 116" xfId="9348" xr:uid="{00000000-0005-0000-0000-0000482A0000}"/>
    <cellStyle name="Nota 117" xfId="9349" xr:uid="{00000000-0005-0000-0000-0000492A0000}"/>
    <cellStyle name="Nota 118" xfId="9350" xr:uid="{00000000-0005-0000-0000-00004A2A0000}"/>
    <cellStyle name="Nota 119" xfId="9351" xr:uid="{00000000-0005-0000-0000-00004B2A0000}"/>
    <cellStyle name="Nota 12" xfId="9352" xr:uid="{00000000-0005-0000-0000-00004C2A0000}"/>
    <cellStyle name="Nota 12 2" xfId="9353" xr:uid="{00000000-0005-0000-0000-00004D2A0000}"/>
    <cellStyle name="Nota 12 2 2" xfId="9354" xr:uid="{00000000-0005-0000-0000-00004E2A0000}"/>
    <cellStyle name="Nota 12 3" xfId="9355" xr:uid="{00000000-0005-0000-0000-00004F2A0000}"/>
    <cellStyle name="Nota 12 3 2" xfId="9356" xr:uid="{00000000-0005-0000-0000-0000502A0000}"/>
    <cellStyle name="Nota 12 4" xfId="9357" xr:uid="{00000000-0005-0000-0000-0000512A0000}"/>
    <cellStyle name="Nota 120" xfId="9358" xr:uid="{00000000-0005-0000-0000-0000522A0000}"/>
    <cellStyle name="Nota 121" xfId="9359" xr:uid="{00000000-0005-0000-0000-0000532A0000}"/>
    <cellStyle name="Nota 122" xfId="9360" xr:uid="{00000000-0005-0000-0000-0000542A0000}"/>
    <cellStyle name="Nota 123" xfId="9361" xr:uid="{00000000-0005-0000-0000-0000552A0000}"/>
    <cellStyle name="Nota 124" xfId="9362" xr:uid="{00000000-0005-0000-0000-0000562A0000}"/>
    <cellStyle name="Nota 125" xfId="9363" xr:uid="{00000000-0005-0000-0000-0000572A0000}"/>
    <cellStyle name="Nota 126" xfId="9364" xr:uid="{00000000-0005-0000-0000-0000582A0000}"/>
    <cellStyle name="Nota 127" xfId="9365" xr:uid="{00000000-0005-0000-0000-0000592A0000}"/>
    <cellStyle name="Nota 128" xfId="9366" xr:uid="{00000000-0005-0000-0000-00005A2A0000}"/>
    <cellStyle name="Nota 129" xfId="9367" xr:uid="{00000000-0005-0000-0000-00005B2A0000}"/>
    <cellStyle name="Nota 13" xfId="9368" xr:uid="{00000000-0005-0000-0000-00005C2A0000}"/>
    <cellStyle name="Nota 13 2" xfId="9369" xr:uid="{00000000-0005-0000-0000-00005D2A0000}"/>
    <cellStyle name="Nota 130" xfId="9370" xr:uid="{00000000-0005-0000-0000-00005E2A0000}"/>
    <cellStyle name="Nota 131" xfId="9371" xr:uid="{00000000-0005-0000-0000-00005F2A0000}"/>
    <cellStyle name="Nota 132" xfId="9372" xr:uid="{00000000-0005-0000-0000-0000602A0000}"/>
    <cellStyle name="Nota 133" xfId="9373" xr:uid="{00000000-0005-0000-0000-0000612A0000}"/>
    <cellStyle name="Nota 134" xfId="9374" xr:uid="{00000000-0005-0000-0000-0000622A0000}"/>
    <cellStyle name="Nota 135" xfId="9375" xr:uid="{00000000-0005-0000-0000-0000632A0000}"/>
    <cellStyle name="Nota 136" xfId="9376" xr:uid="{00000000-0005-0000-0000-0000642A0000}"/>
    <cellStyle name="Nota 137" xfId="9377" xr:uid="{00000000-0005-0000-0000-0000652A0000}"/>
    <cellStyle name="Nota 138" xfId="9378" xr:uid="{00000000-0005-0000-0000-0000662A0000}"/>
    <cellStyle name="Nota 139" xfId="9379" xr:uid="{00000000-0005-0000-0000-0000672A0000}"/>
    <cellStyle name="Nota 14" xfId="9380" xr:uid="{00000000-0005-0000-0000-0000682A0000}"/>
    <cellStyle name="Nota 140" xfId="9381" xr:uid="{00000000-0005-0000-0000-0000692A0000}"/>
    <cellStyle name="Nota 141" xfId="9382" xr:uid="{00000000-0005-0000-0000-00006A2A0000}"/>
    <cellStyle name="Nota 142" xfId="9383" xr:uid="{00000000-0005-0000-0000-00006B2A0000}"/>
    <cellStyle name="Nota 143" xfId="9384" xr:uid="{00000000-0005-0000-0000-00006C2A0000}"/>
    <cellStyle name="Nota 144" xfId="9385" xr:uid="{00000000-0005-0000-0000-00006D2A0000}"/>
    <cellStyle name="Nota 145" xfId="9386" xr:uid="{00000000-0005-0000-0000-00006E2A0000}"/>
    <cellStyle name="Nota 146" xfId="9387" xr:uid="{00000000-0005-0000-0000-00006F2A0000}"/>
    <cellStyle name="Nota 147" xfId="9388" xr:uid="{00000000-0005-0000-0000-0000702A0000}"/>
    <cellStyle name="Nota 148" xfId="9389" xr:uid="{00000000-0005-0000-0000-0000712A0000}"/>
    <cellStyle name="Nota 149" xfId="9390" xr:uid="{00000000-0005-0000-0000-0000722A0000}"/>
    <cellStyle name="Nota 15" xfId="9391" xr:uid="{00000000-0005-0000-0000-0000732A0000}"/>
    <cellStyle name="Nota 150" xfId="9392" xr:uid="{00000000-0005-0000-0000-0000742A0000}"/>
    <cellStyle name="Nota 151" xfId="9393" xr:uid="{00000000-0005-0000-0000-0000752A0000}"/>
    <cellStyle name="Nota 152" xfId="9394" xr:uid="{00000000-0005-0000-0000-0000762A0000}"/>
    <cellStyle name="Nota 153" xfId="9395" xr:uid="{00000000-0005-0000-0000-0000772A0000}"/>
    <cellStyle name="Nota 154" xfId="9396" xr:uid="{00000000-0005-0000-0000-0000782A0000}"/>
    <cellStyle name="Nota 155" xfId="9397" xr:uid="{00000000-0005-0000-0000-0000792A0000}"/>
    <cellStyle name="Nota 156" xfId="9398" xr:uid="{00000000-0005-0000-0000-00007A2A0000}"/>
    <cellStyle name="Nota 157" xfId="9399" xr:uid="{00000000-0005-0000-0000-00007B2A0000}"/>
    <cellStyle name="Nota 158" xfId="9400" xr:uid="{00000000-0005-0000-0000-00007C2A0000}"/>
    <cellStyle name="Nota 159" xfId="9401" xr:uid="{00000000-0005-0000-0000-00007D2A0000}"/>
    <cellStyle name="Nota 16" xfId="9402" xr:uid="{00000000-0005-0000-0000-00007E2A0000}"/>
    <cellStyle name="Nota 160" xfId="9403" xr:uid="{00000000-0005-0000-0000-00007F2A0000}"/>
    <cellStyle name="Nota 161" xfId="9404" xr:uid="{00000000-0005-0000-0000-0000802A0000}"/>
    <cellStyle name="Nota 162" xfId="9405" xr:uid="{00000000-0005-0000-0000-0000812A0000}"/>
    <cellStyle name="Nota 163" xfId="9406" xr:uid="{00000000-0005-0000-0000-0000822A0000}"/>
    <cellStyle name="Nota 164" xfId="9407" xr:uid="{00000000-0005-0000-0000-0000832A0000}"/>
    <cellStyle name="Nota 165" xfId="9408" xr:uid="{00000000-0005-0000-0000-0000842A0000}"/>
    <cellStyle name="Nota 166" xfId="9409" xr:uid="{00000000-0005-0000-0000-0000852A0000}"/>
    <cellStyle name="Nota 167" xfId="9410" xr:uid="{00000000-0005-0000-0000-0000862A0000}"/>
    <cellStyle name="Nota 168" xfId="9411" xr:uid="{00000000-0005-0000-0000-0000872A0000}"/>
    <cellStyle name="Nota 169" xfId="9412" xr:uid="{00000000-0005-0000-0000-0000882A0000}"/>
    <cellStyle name="Nota 17" xfId="9413" xr:uid="{00000000-0005-0000-0000-0000892A0000}"/>
    <cellStyle name="Nota 170" xfId="9414" xr:uid="{00000000-0005-0000-0000-00008A2A0000}"/>
    <cellStyle name="Nota 171" xfId="9415" xr:uid="{00000000-0005-0000-0000-00008B2A0000}"/>
    <cellStyle name="Nota 172" xfId="9416" xr:uid="{00000000-0005-0000-0000-00008C2A0000}"/>
    <cellStyle name="Nota 173" xfId="9417" xr:uid="{00000000-0005-0000-0000-00008D2A0000}"/>
    <cellStyle name="Nota 174" xfId="9418" xr:uid="{00000000-0005-0000-0000-00008E2A0000}"/>
    <cellStyle name="Nota 175" xfId="9419" xr:uid="{00000000-0005-0000-0000-00008F2A0000}"/>
    <cellStyle name="Nota 176" xfId="9420" xr:uid="{00000000-0005-0000-0000-0000902A0000}"/>
    <cellStyle name="Nota 177" xfId="9421" xr:uid="{00000000-0005-0000-0000-0000912A0000}"/>
    <cellStyle name="Nota 178" xfId="9422" xr:uid="{00000000-0005-0000-0000-0000922A0000}"/>
    <cellStyle name="Nota 179" xfId="9423" xr:uid="{00000000-0005-0000-0000-0000932A0000}"/>
    <cellStyle name="Nota 18" xfId="9424" xr:uid="{00000000-0005-0000-0000-0000942A0000}"/>
    <cellStyle name="Nota 180" xfId="9425" xr:uid="{00000000-0005-0000-0000-0000952A0000}"/>
    <cellStyle name="Nota 181" xfId="9426" xr:uid="{00000000-0005-0000-0000-0000962A0000}"/>
    <cellStyle name="Nota 182" xfId="9427" xr:uid="{00000000-0005-0000-0000-0000972A0000}"/>
    <cellStyle name="Nota 183" xfId="9428" xr:uid="{00000000-0005-0000-0000-0000982A0000}"/>
    <cellStyle name="Nota 184" xfId="9429" xr:uid="{00000000-0005-0000-0000-0000992A0000}"/>
    <cellStyle name="Nota 185" xfId="9430" xr:uid="{00000000-0005-0000-0000-00009A2A0000}"/>
    <cellStyle name="Nota 186" xfId="9431" xr:uid="{00000000-0005-0000-0000-00009B2A0000}"/>
    <cellStyle name="Nota 187" xfId="9432" xr:uid="{00000000-0005-0000-0000-00009C2A0000}"/>
    <cellStyle name="Nota 188" xfId="9433" xr:uid="{00000000-0005-0000-0000-00009D2A0000}"/>
    <cellStyle name="Nota 189" xfId="9434" xr:uid="{00000000-0005-0000-0000-00009E2A0000}"/>
    <cellStyle name="Nota 19" xfId="9435" xr:uid="{00000000-0005-0000-0000-00009F2A0000}"/>
    <cellStyle name="Nota 190" xfId="9436" xr:uid="{00000000-0005-0000-0000-0000A02A0000}"/>
    <cellStyle name="Nota 191" xfId="9437" xr:uid="{00000000-0005-0000-0000-0000A12A0000}"/>
    <cellStyle name="Nota 192" xfId="9438" xr:uid="{00000000-0005-0000-0000-0000A22A0000}"/>
    <cellStyle name="Nota 193" xfId="9439" xr:uid="{00000000-0005-0000-0000-0000A32A0000}"/>
    <cellStyle name="Nota 194" xfId="9440" xr:uid="{00000000-0005-0000-0000-0000A42A0000}"/>
    <cellStyle name="Nota 195" xfId="9441" xr:uid="{00000000-0005-0000-0000-0000A52A0000}"/>
    <cellStyle name="Nota 196" xfId="9442" xr:uid="{00000000-0005-0000-0000-0000A62A0000}"/>
    <cellStyle name="Nota 197" xfId="9443" xr:uid="{00000000-0005-0000-0000-0000A72A0000}"/>
    <cellStyle name="Nota 198" xfId="9444" xr:uid="{00000000-0005-0000-0000-0000A82A0000}"/>
    <cellStyle name="Nota 199" xfId="9445" xr:uid="{00000000-0005-0000-0000-0000A92A0000}"/>
    <cellStyle name="Nota 2" xfId="150" xr:uid="{00000000-0005-0000-0000-0000AA2A0000}"/>
    <cellStyle name="Nota 2 10" xfId="9446" xr:uid="{00000000-0005-0000-0000-0000AB2A0000}"/>
    <cellStyle name="Nota 2 11" xfId="17498" xr:uid="{00000000-0005-0000-0000-0000AC2A0000}"/>
    <cellStyle name="Nota 2 2" xfId="9447" xr:uid="{00000000-0005-0000-0000-0000AD2A0000}"/>
    <cellStyle name="Nota 2 2 2" xfId="9448" xr:uid="{00000000-0005-0000-0000-0000AE2A0000}"/>
    <cellStyle name="Nota 2 2 2 2" xfId="9449" xr:uid="{00000000-0005-0000-0000-0000AF2A0000}"/>
    <cellStyle name="Nota 2 2 3" xfId="9450" xr:uid="{00000000-0005-0000-0000-0000B02A0000}"/>
    <cellStyle name="Nota 2 2 3 2" xfId="9451" xr:uid="{00000000-0005-0000-0000-0000B12A0000}"/>
    <cellStyle name="Nota 2 2 4" xfId="9452" xr:uid="{00000000-0005-0000-0000-0000B22A0000}"/>
    <cellStyle name="Nota 2 2 5" xfId="10842" xr:uid="{00000000-0005-0000-0000-0000B32A0000}"/>
    <cellStyle name="Nota 2 2 5 2" xfId="12925" xr:uid="{00000000-0005-0000-0000-0000B42A0000}"/>
    <cellStyle name="Nota 2 2 5 2 2" xfId="17048" xr:uid="{00000000-0005-0000-0000-0000B52A0000}"/>
    <cellStyle name="Nota 2 2 5 3" xfId="17021" xr:uid="{00000000-0005-0000-0000-0000B62A0000}"/>
    <cellStyle name="Nota 2 2 6" xfId="16987" xr:uid="{00000000-0005-0000-0000-0000B72A0000}"/>
    <cellStyle name="Nota 2 3" xfId="9453" xr:uid="{00000000-0005-0000-0000-0000B82A0000}"/>
    <cellStyle name="Nota 2 3 2" xfId="9454" xr:uid="{00000000-0005-0000-0000-0000B92A0000}"/>
    <cellStyle name="Nota 2 3 3" xfId="10843" xr:uid="{00000000-0005-0000-0000-0000BA2A0000}"/>
    <cellStyle name="Nota 2 3 3 2" xfId="12926" xr:uid="{00000000-0005-0000-0000-0000BB2A0000}"/>
    <cellStyle name="Nota 2 3 3 2 2" xfId="17049" xr:uid="{00000000-0005-0000-0000-0000BC2A0000}"/>
    <cellStyle name="Nota 2 3 3 3" xfId="17022" xr:uid="{00000000-0005-0000-0000-0000BD2A0000}"/>
    <cellStyle name="Nota 2 3 4" xfId="16988" xr:uid="{00000000-0005-0000-0000-0000BE2A0000}"/>
    <cellStyle name="Nota 2 4" xfId="9455" xr:uid="{00000000-0005-0000-0000-0000BF2A0000}"/>
    <cellStyle name="Nota 2 4 2" xfId="9456" xr:uid="{00000000-0005-0000-0000-0000C02A0000}"/>
    <cellStyle name="Nota 2 4 3" xfId="10844" xr:uid="{00000000-0005-0000-0000-0000C12A0000}"/>
    <cellStyle name="Nota 2 4 3 2" xfId="12927" xr:uid="{00000000-0005-0000-0000-0000C22A0000}"/>
    <cellStyle name="Nota 2 4 3 2 2" xfId="17050" xr:uid="{00000000-0005-0000-0000-0000C32A0000}"/>
    <cellStyle name="Nota 2 4 3 3" xfId="17023" xr:uid="{00000000-0005-0000-0000-0000C42A0000}"/>
    <cellStyle name="Nota 2 4 4" xfId="16989" xr:uid="{00000000-0005-0000-0000-0000C52A0000}"/>
    <cellStyle name="Nota 2 5" xfId="9457" xr:uid="{00000000-0005-0000-0000-0000C62A0000}"/>
    <cellStyle name="Nota 2 5 2" xfId="9458" xr:uid="{00000000-0005-0000-0000-0000C72A0000}"/>
    <cellStyle name="Nota 2 5 2 2" xfId="10846" xr:uid="{00000000-0005-0000-0000-0000C82A0000}"/>
    <cellStyle name="Nota 2 5 2 2 2" xfId="12929" xr:uid="{00000000-0005-0000-0000-0000C92A0000}"/>
    <cellStyle name="Nota 2 5 2 2 2 2" xfId="17052" xr:uid="{00000000-0005-0000-0000-0000CA2A0000}"/>
    <cellStyle name="Nota 2 5 2 2 3" xfId="17025" xr:uid="{00000000-0005-0000-0000-0000CB2A0000}"/>
    <cellStyle name="Nota 2 5 2 3" xfId="16991" xr:uid="{00000000-0005-0000-0000-0000CC2A0000}"/>
    <cellStyle name="Nota 2 5 3" xfId="10845" xr:uid="{00000000-0005-0000-0000-0000CD2A0000}"/>
    <cellStyle name="Nota 2 5 3 2" xfId="12928" xr:uid="{00000000-0005-0000-0000-0000CE2A0000}"/>
    <cellStyle name="Nota 2 5 3 2 2" xfId="17051" xr:uid="{00000000-0005-0000-0000-0000CF2A0000}"/>
    <cellStyle name="Nota 2 5 3 3" xfId="17024" xr:uid="{00000000-0005-0000-0000-0000D02A0000}"/>
    <cellStyle name="Nota 2 5 4" xfId="16990" xr:uid="{00000000-0005-0000-0000-0000D12A0000}"/>
    <cellStyle name="Nota 2 6" xfId="9459" xr:uid="{00000000-0005-0000-0000-0000D22A0000}"/>
    <cellStyle name="Nota 2 7" xfId="10841" xr:uid="{00000000-0005-0000-0000-0000D32A0000}"/>
    <cellStyle name="Nota 2 7 2" xfId="12924" xr:uid="{00000000-0005-0000-0000-0000D42A0000}"/>
    <cellStyle name="Nota 2 7 2 2" xfId="17047" xr:uid="{00000000-0005-0000-0000-0000D52A0000}"/>
    <cellStyle name="Nota 2 7 3" xfId="17020" xr:uid="{00000000-0005-0000-0000-0000D62A0000}"/>
    <cellStyle name="Nota 2 8" xfId="10622" xr:uid="{00000000-0005-0000-0000-0000D72A0000}"/>
    <cellStyle name="Nota 2 8 2" xfId="12820" xr:uid="{00000000-0005-0000-0000-0000D82A0000}"/>
    <cellStyle name="Nota 2 8 2 2" xfId="17044" xr:uid="{00000000-0005-0000-0000-0000D92A0000}"/>
    <cellStyle name="Nota 2 8 3" xfId="17017" xr:uid="{00000000-0005-0000-0000-0000DA2A0000}"/>
    <cellStyle name="Nota 2 9" xfId="16986" xr:uid="{00000000-0005-0000-0000-0000DB2A0000}"/>
    <cellStyle name="Nota 2_NOI Ok" xfId="9460" xr:uid="{00000000-0005-0000-0000-0000DC2A0000}"/>
    <cellStyle name="Nota 20" xfId="9461" xr:uid="{00000000-0005-0000-0000-0000DD2A0000}"/>
    <cellStyle name="Nota 200" xfId="9462" xr:uid="{00000000-0005-0000-0000-0000DE2A0000}"/>
    <cellStyle name="Nota 201" xfId="9463" xr:uid="{00000000-0005-0000-0000-0000DF2A0000}"/>
    <cellStyle name="Nota 202" xfId="9464" xr:uid="{00000000-0005-0000-0000-0000E02A0000}"/>
    <cellStyle name="Nota 203" xfId="9465" xr:uid="{00000000-0005-0000-0000-0000E12A0000}"/>
    <cellStyle name="Nota 204" xfId="9466" xr:uid="{00000000-0005-0000-0000-0000E22A0000}"/>
    <cellStyle name="Nota 205" xfId="9467" xr:uid="{00000000-0005-0000-0000-0000E32A0000}"/>
    <cellStyle name="Nota 206" xfId="9468" xr:uid="{00000000-0005-0000-0000-0000E42A0000}"/>
    <cellStyle name="Nota 207" xfId="9469" xr:uid="{00000000-0005-0000-0000-0000E52A0000}"/>
    <cellStyle name="Nota 208" xfId="9470" xr:uid="{00000000-0005-0000-0000-0000E62A0000}"/>
    <cellStyle name="Nota 209" xfId="9471" xr:uid="{00000000-0005-0000-0000-0000E72A0000}"/>
    <cellStyle name="Nota 21" xfId="9472" xr:uid="{00000000-0005-0000-0000-0000E82A0000}"/>
    <cellStyle name="Nota 210" xfId="9473" xr:uid="{00000000-0005-0000-0000-0000E92A0000}"/>
    <cellStyle name="Nota 211" xfId="9474" xr:uid="{00000000-0005-0000-0000-0000EA2A0000}"/>
    <cellStyle name="Nota 212" xfId="9475" xr:uid="{00000000-0005-0000-0000-0000EB2A0000}"/>
    <cellStyle name="Nota 213" xfId="9476" xr:uid="{00000000-0005-0000-0000-0000EC2A0000}"/>
    <cellStyle name="Nota 214" xfId="9477" xr:uid="{00000000-0005-0000-0000-0000ED2A0000}"/>
    <cellStyle name="Nota 215" xfId="9478" xr:uid="{00000000-0005-0000-0000-0000EE2A0000}"/>
    <cellStyle name="Nota 216" xfId="9479" xr:uid="{00000000-0005-0000-0000-0000EF2A0000}"/>
    <cellStyle name="Nota 217" xfId="9480" xr:uid="{00000000-0005-0000-0000-0000F02A0000}"/>
    <cellStyle name="Nota 218" xfId="9481" xr:uid="{00000000-0005-0000-0000-0000F12A0000}"/>
    <cellStyle name="Nota 219" xfId="9482" xr:uid="{00000000-0005-0000-0000-0000F22A0000}"/>
    <cellStyle name="Nota 22" xfId="9483" xr:uid="{00000000-0005-0000-0000-0000F32A0000}"/>
    <cellStyle name="Nota 220" xfId="9484" xr:uid="{00000000-0005-0000-0000-0000F42A0000}"/>
    <cellStyle name="Nota 221" xfId="9485" xr:uid="{00000000-0005-0000-0000-0000F52A0000}"/>
    <cellStyle name="Nota 222" xfId="9486" xr:uid="{00000000-0005-0000-0000-0000F62A0000}"/>
    <cellStyle name="Nota 223" xfId="9487" xr:uid="{00000000-0005-0000-0000-0000F72A0000}"/>
    <cellStyle name="Nota 224" xfId="9488" xr:uid="{00000000-0005-0000-0000-0000F82A0000}"/>
    <cellStyle name="Nota 225" xfId="9489" xr:uid="{00000000-0005-0000-0000-0000F92A0000}"/>
    <cellStyle name="Nota 226" xfId="9490" xr:uid="{00000000-0005-0000-0000-0000FA2A0000}"/>
    <cellStyle name="Nota 227" xfId="9491" xr:uid="{00000000-0005-0000-0000-0000FB2A0000}"/>
    <cellStyle name="Nota 228" xfId="10621" xr:uid="{00000000-0005-0000-0000-0000FC2A0000}"/>
    <cellStyle name="Nota 228 2" xfId="12819" xr:uid="{00000000-0005-0000-0000-0000FD2A0000}"/>
    <cellStyle name="Nota 228 2 2" xfId="17043" xr:uid="{00000000-0005-0000-0000-0000FE2A0000}"/>
    <cellStyle name="Nota 228 3" xfId="17016" xr:uid="{00000000-0005-0000-0000-0000FF2A0000}"/>
    <cellStyle name="Nota 23" xfId="9492" xr:uid="{00000000-0005-0000-0000-0000002B0000}"/>
    <cellStyle name="Nota 24" xfId="9493" xr:uid="{00000000-0005-0000-0000-0000012B0000}"/>
    <cellStyle name="Nota 25" xfId="9494" xr:uid="{00000000-0005-0000-0000-0000022B0000}"/>
    <cellStyle name="Nota 26" xfId="9495" xr:uid="{00000000-0005-0000-0000-0000032B0000}"/>
    <cellStyle name="Nota 27" xfId="9496" xr:uid="{00000000-0005-0000-0000-0000042B0000}"/>
    <cellStyle name="Nota 28" xfId="9497" xr:uid="{00000000-0005-0000-0000-0000052B0000}"/>
    <cellStyle name="Nota 29" xfId="9498" xr:uid="{00000000-0005-0000-0000-0000062B0000}"/>
    <cellStyle name="Nota 3" xfId="475" xr:uid="{00000000-0005-0000-0000-0000072B0000}"/>
    <cellStyle name="Nota 3 10" xfId="17497" xr:uid="{00000000-0005-0000-0000-0000082B0000}"/>
    <cellStyle name="Nota 3 2" xfId="9500" xr:uid="{00000000-0005-0000-0000-0000092B0000}"/>
    <cellStyle name="Nota 3 2 2" xfId="9501" xr:uid="{00000000-0005-0000-0000-00000A2B0000}"/>
    <cellStyle name="Nota 3 2 3" xfId="10848" xr:uid="{00000000-0005-0000-0000-00000B2B0000}"/>
    <cellStyle name="Nota 3 2 3 2" xfId="12931" xr:uid="{00000000-0005-0000-0000-00000C2B0000}"/>
    <cellStyle name="Nota 3 2 3 2 2" xfId="17054" xr:uid="{00000000-0005-0000-0000-00000D2B0000}"/>
    <cellStyle name="Nota 3 2 3 3" xfId="17027" xr:uid="{00000000-0005-0000-0000-00000E2B0000}"/>
    <cellStyle name="Nota 3 2 4" xfId="16993" xr:uid="{00000000-0005-0000-0000-00000F2B0000}"/>
    <cellStyle name="Nota 3 3" xfId="9502" xr:uid="{00000000-0005-0000-0000-0000102B0000}"/>
    <cellStyle name="Nota 3 3 2" xfId="9503" xr:uid="{00000000-0005-0000-0000-0000112B0000}"/>
    <cellStyle name="Nota 3 3 3" xfId="10849" xr:uid="{00000000-0005-0000-0000-0000122B0000}"/>
    <cellStyle name="Nota 3 3 3 2" xfId="12932" xr:uid="{00000000-0005-0000-0000-0000132B0000}"/>
    <cellStyle name="Nota 3 3 3 2 2" xfId="17055" xr:uid="{00000000-0005-0000-0000-0000142B0000}"/>
    <cellStyle name="Nota 3 3 3 3" xfId="17028" xr:uid="{00000000-0005-0000-0000-0000152B0000}"/>
    <cellStyle name="Nota 3 3 4" xfId="16994" xr:uid="{00000000-0005-0000-0000-0000162B0000}"/>
    <cellStyle name="Nota 3 4" xfId="9504" xr:uid="{00000000-0005-0000-0000-0000172B0000}"/>
    <cellStyle name="Nota 3 4 2" xfId="9505" xr:uid="{00000000-0005-0000-0000-0000182B0000}"/>
    <cellStyle name="Nota 3 4 2 2" xfId="10851" xr:uid="{00000000-0005-0000-0000-0000192B0000}"/>
    <cellStyle name="Nota 3 4 2 2 2" xfId="12934" xr:uid="{00000000-0005-0000-0000-00001A2B0000}"/>
    <cellStyle name="Nota 3 4 2 2 2 2" xfId="17057" xr:uid="{00000000-0005-0000-0000-00001B2B0000}"/>
    <cellStyle name="Nota 3 4 2 2 3" xfId="17030" xr:uid="{00000000-0005-0000-0000-00001C2B0000}"/>
    <cellStyle name="Nota 3 4 2 3" xfId="16996" xr:uid="{00000000-0005-0000-0000-00001D2B0000}"/>
    <cellStyle name="Nota 3 4 3" xfId="10850" xr:uid="{00000000-0005-0000-0000-00001E2B0000}"/>
    <cellStyle name="Nota 3 4 3 2" xfId="12933" xr:uid="{00000000-0005-0000-0000-00001F2B0000}"/>
    <cellStyle name="Nota 3 4 3 2 2" xfId="17056" xr:uid="{00000000-0005-0000-0000-0000202B0000}"/>
    <cellStyle name="Nota 3 4 3 3" xfId="17029" xr:uid="{00000000-0005-0000-0000-0000212B0000}"/>
    <cellStyle name="Nota 3 4 4" xfId="16995" xr:uid="{00000000-0005-0000-0000-0000222B0000}"/>
    <cellStyle name="Nota 3 5" xfId="9506" xr:uid="{00000000-0005-0000-0000-0000232B0000}"/>
    <cellStyle name="Nota 3 5 2" xfId="9507" xr:uid="{00000000-0005-0000-0000-0000242B0000}"/>
    <cellStyle name="Nota 3 5 2 2" xfId="10853" xr:uid="{00000000-0005-0000-0000-0000252B0000}"/>
    <cellStyle name="Nota 3 5 2 2 2" xfId="12936" xr:uid="{00000000-0005-0000-0000-0000262B0000}"/>
    <cellStyle name="Nota 3 5 2 2 2 2" xfId="17059" xr:uid="{00000000-0005-0000-0000-0000272B0000}"/>
    <cellStyle name="Nota 3 5 2 2 3" xfId="17032" xr:uid="{00000000-0005-0000-0000-0000282B0000}"/>
    <cellStyle name="Nota 3 5 2 3" xfId="16998" xr:uid="{00000000-0005-0000-0000-0000292B0000}"/>
    <cellStyle name="Nota 3 5 3" xfId="10852" xr:uid="{00000000-0005-0000-0000-00002A2B0000}"/>
    <cellStyle name="Nota 3 5 3 2" xfId="12935" xr:uid="{00000000-0005-0000-0000-00002B2B0000}"/>
    <cellStyle name="Nota 3 5 3 2 2" xfId="17058" xr:uid="{00000000-0005-0000-0000-00002C2B0000}"/>
    <cellStyle name="Nota 3 5 3 3" xfId="17031" xr:uid="{00000000-0005-0000-0000-00002D2B0000}"/>
    <cellStyle name="Nota 3 5 4" xfId="16997" xr:uid="{00000000-0005-0000-0000-00002E2B0000}"/>
    <cellStyle name="Nota 3 6" xfId="9508" xr:uid="{00000000-0005-0000-0000-00002F2B0000}"/>
    <cellStyle name="Nota 3 7" xfId="10847" xr:uid="{00000000-0005-0000-0000-0000302B0000}"/>
    <cellStyle name="Nota 3 7 2" xfId="12930" xr:uid="{00000000-0005-0000-0000-0000312B0000}"/>
    <cellStyle name="Nota 3 7 2 2" xfId="17053" xr:uid="{00000000-0005-0000-0000-0000322B0000}"/>
    <cellStyle name="Nota 3 7 3" xfId="17026" xr:uid="{00000000-0005-0000-0000-0000332B0000}"/>
    <cellStyle name="Nota 3 8" xfId="16992" xr:uid="{00000000-0005-0000-0000-0000342B0000}"/>
    <cellStyle name="Nota 3 9" xfId="9499" xr:uid="{00000000-0005-0000-0000-0000352B0000}"/>
    <cellStyle name="Nota 30" xfId="9509" xr:uid="{00000000-0005-0000-0000-0000362B0000}"/>
    <cellStyle name="Nota 31" xfId="9510" xr:uid="{00000000-0005-0000-0000-0000372B0000}"/>
    <cellStyle name="Nota 32" xfId="9511" xr:uid="{00000000-0005-0000-0000-0000382B0000}"/>
    <cellStyle name="Nota 33" xfId="9512" xr:uid="{00000000-0005-0000-0000-0000392B0000}"/>
    <cellStyle name="Nota 34" xfId="9513" xr:uid="{00000000-0005-0000-0000-00003A2B0000}"/>
    <cellStyle name="Nota 35" xfId="9514" xr:uid="{00000000-0005-0000-0000-00003B2B0000}"/>
    <cellStyle name="Nota 36" xfId="9515" xr:uid="{00000000-0005-0000-0000-00003C2B0000}"/>
    <cellStyle name="Nota 37" xfId="9516" xr:uid="{00000000-0005-0000-0000-00003D2B0000}"/>
    <cellStyle name="Nota 38" xfId="9517" xr:uid="{00000000-0005-0000-0000-00003E2B0000}"/>
    <cellStyle name="Nota 39" xfId="9518" xr:uid="{00000000-0005-0000-0000-00003F2B0000}"/>
    <cellStyle name="Nota 4" xfId="510" xr:uid="{00000000-0005-0000-0000-0000402B0000}"/>
    <cellStyle name="Nota 4 2" xfId="9520" xr:uid="{00000000-0005-0000-0000-0000412B0000}"/>
    <cellStyle name="Nota 4 2 2" xfId="9521" xr:uid="{00000000-0005-0000-0000-0000422B0000}"/>
    <cellStyle name="Nota 4 3" xfId="9522" xr:uid="{00000000-0005-0000-0000-0000432B0000}"/>
    <cellStyle name="Nota 4 3 2" xfId="9523" xr:uid="{00000000-0005-0000-0000-0000442B0000}"/>
    <cellStyle name="Nota 4 4" xfId="9524" xr:uid="{00000000-0005-0000-0000-0000452B0000}"/>
    <cellStyle name="Nota 4 5" xfId="9519" xr:uid="{00000000-0005-0000-0000-0000462B0000}"/>
    <cellStyle name="Nota 40" xfId="9525" xr:uid="{00000000-0005-0000-0000-0000472B0000}"/>
    <cellStyle name="Nota 41" xfId="9526" xr:uid="{00000000-0005-0000-0000-0000482B0000}"/>
    <cellStyle name="Nota 42" xfId="9527" xr:uid="{00000000-0005-0000-0000-0000492B0000}"/>
    <cellStyle name="Nota 43" xfId="9528" xr:uid="{00000000-0005-0000-0000-00004A2B0000}"/>
    <cellStyle name="Nota 44" xfId="9529" xr:uid="{00000000-0005-0000-0000-00004B2B0000}"/>
    <cellStyle name="Nota 45" xfId="9530" xr:uid="{00000000-0005-0000-0000-00004C2B0000}"/>
    <cellStyle name="Nota 46" xfId="9531" xr:uid="{00000000-0005-0000-0000-00004D2B0000}"/>
    <cellStyle name="Nota 47" xfId="9532" xr:uid="{00000000-0005-0000-0000-00004E2B0000}"/>
    <cellStyle name="Nota 48" xfId="9533" xr:uid="{00000000-0005-0000-0000-00004F2B0000}"/>
    <cellStyle name="Nota 49" xfId="9534" xr:uid="{00000000-0005-0000-0000-0000502B0000}"/>
    <cellStyle name="Nota 5" xfId="9535" xr:uid="{00000000-0005-0000-0000-0000512B0000}"/>
    <cellStyle name="Nota 5 2" xfId="9536" xr:uid="{00000000-0005-0000-0000-0000522B0000}"/>
    <cellStyle name="Nota 5 2 2" xfId="9537" xr:uid="{00000000-0005-0000-0000-0000532B0000}"/>
    <cellStyle name="Nota 5 3" xfId="9538" xr:uid="{00000000-0005-0000-0000-0000542B0000}"/>
    <cellStyle name="Nota 5 3 2" xfId="9539" xr:uid="{00000000-0005-0000-0000-0000552B0000}"/>
    <cellStyle name="Nota 5 4" xfId="9540" xr:uid="{00000000-0005-0000-0000-0000562B0000}"/>
    <cellStyle name="Nota 50" xfId="9541" xr:uid="{00000000-0005-0000-0000-0000572B0000}"/>
    <cellStyle name="Nota 51" xfId="9542" xr:uid="{00000000-0005-0000-0000-0000582B0000}"/>
    <cellStyle name="Nota 52" xfId="9543" xr:uid="{00000000-0005-0000-0000-0000592B0000}"/>
    <cellStyle name="Nota 53" xfId="9544" xr:uid="{00000000-0005-0000-0000-00005A2B0000}"/>
    <cellStyle name="Nota 54" xfId="9545" xr:uid="{00000000-0005-0000-0000-00005B2B0000}"/>
    <cellStyle name="Nota 55" xfId="9546" xr:uid="{00000000-0005-0000-0000-00005C2B0000}"/>
    <cellStyle name="Nota 56" xfId="9547" xr:uid="{00000000-0005-0000-0000-00005D2B0000}"/>
    <cellStyle name="Nota 57" xfId="9548" xr:uid="{00000000-0005-0000-0000-00005E2B0000}"/>
    <cellStyle name="Nota 58" xfId="9549" xr:uid="{00000000-0005-0000-0000-00005F2B0000}"/>
    <cellStyle name="Nota 59" xfId="9550" xr:uid="{00000000-0005-0000-0000-0000602B0000}"/>
    <cellStyle name="Nota 6" xfId="9551" xr:uid="{00000000-0005-0000-0000-0000612B0000}"/>
    <cellStyle name="Nota 6 2" xfId="9552" xr:uid="{00000000-0005-0000-0000-0000622B0000}"/>
    <cellStyle name="Nota 6 2 2" xfId="9553" xr:uid="{00000000-0005-0000-0000-0000632B0000}"/>
    <cellStyle name="Nota 6 3" xfId="9554" xr:uid="{00000000-0005-0000-0000-0000642B0000}"/>
    <cellStyle name="Nota 6 3 2" xfId="9555" xr:uid="{00000000-0005-0000-0000-0000652B0000}"/>
    <cellStyle name="Nota 6 4" xfId="9556" xr:uid="{00000000-0005-0000-0000-0000662B0000}"/>
    <cellStyle name="Nota 60" xfId="9557" xr:uid="{00000000-0005-0000-0000-0000672B0000}"/>
    <cellStyle name="Nota 61" xfId="9558" xr:uid="{00000000-0005-0000-0000-0000682B0000}"/>
    <cellStyle name="Nota 62" xfId="9559" xr:uid="{00000000-0005-0000-0000-0000692B0000}"/>
    <cellStyle name="Nota 63" xfId="9560" xr:uid="{00000000-0005-0000-0000-00006A2B0000}"/>
    <cellStyle name="Nota 64" xfId="9561" xr:uid="{00000000-0005-0000-0000-00006B2B0000}"/>
    <cellStyle name="Nota 65" xfId="9562" xr:uid="{00000000-0005-0000-0000-00006C2B0000}"/>
    <cellStyle name="Nota 66" xfId="9563" xr:uid="{00000000-0005-0000-0000-00006D2B0000}"/>
    <cellStyle name="Nota 67" xfId="9564" xr:uid="{00000000-0005-0000-0000-00006E2B0000}"/>
    <cellStyle name="Nota 68" xfId="9565" xr:uid="{00000000-0005-0000-0000-00006F2B0000}"/>
    <cellStyle name="Nota 69" xfId="9566" xr:uid="{00000000-0005-0000-0000-0000702B0000}"/>
    <cellStyle name="Nota 7" xfId="9567" xr:uid="{00000000-0005-0000-0000-0000712B0000}"/>
    <cellStyle name="Nota 7 2" xfId="9568" xr:uid="{00000000-0005-0000-0000-0000722B0000}"/>
    <cellStyle name="Nota 7 2 2" xfId="9569" xr:uid="{00000000-0005-0000-0000-0000732B0000}"/>
    <cellStyle name="Nota 7 3" xfId="9570" xr:uid="{00000000-0005-0000-0000-0000742B0000}"/>
    <cellStyle name="Nota 7 3 2" xfId="9571" xr:uid="{00000000-0005-0000-0000-0000752B0000}"/>
    <cellStyle name="Nota 7 4" xfId="9572" xr:uid="{00000000-0005-0000-0000-0000762B0000}"/>
    <cellStyle name="Nota 70" xfId="9573" xr:uid="{00000000-0005-0000-0000-0000772B0000}"/>
    <cellStyle name="Nota 71" xfId="9574" xr:uid="{00000000-0005-0000-0000-0000782B0000}"/>
    <cellStyle name="Nota 72" xfId="9575" xr:uid="{00000000-0005-0000-0000-0000792B0000}"/>
    <cellStyle name="Nota 73" xfId="9576" xr:uid="{00000000-0005-0000-0000-00007A2B0000}"/>
    <cellStyle name="Nota 74" xfId="9577" xr:uid="{00000000-0005-0000-0000-00007B2B0000}"/>
    <cellStyle name="Nota 75" xfId="9578" xr:uid="{00000000-0005-0000-0000-00007C2B0000}"/>
    <cellStyle name="Nota 76" xfId="9579" xr:uid="{00000000-0005-0000-0000-00007D2B0000}"/>
    <cellStyle name="Nota 77" xfId="9580" xr:uid="{00000000-0005-0000-0000-00007E2B0000}"/>
    <cellStyle name="Nota 78" xfId="9581" xr:uid="{00000000-0005-0000-0000-00007F2B0000}"/>
    <cellStyle name="Nota 79" xfId="9582" xr:uid="{00000000-0005-0000-0000-0000802B0000}"/>
    <cellStyle name="Nota 8" xfId="9583" xr:uid="{00000000-0005-0000-0000-0000812B0000}"/>
    <cellStyle name="Nota 8 2" xfId="9584" xr:uid="{00000000-0005-0000-0000-0000822B0000}"/>
    <cellStyle name="Nota 8 2 2" xfId="9585" xr:uid="{00000000-0005-0000-0000-0000832B0000}"/>
    <cellStyle name="Nota 8 3" xfId="9586" xr:uid="{00000000-0005-0000-0000-0000842B0000}"/>
    <cellStyle name="Nota 8 3 2" xfId="9587" xr:uid="{00000000-0005-0000-0000-0000852B0000}"/>
    <cellStyle name="Nota 8 4" xfId="9588" xr:uid="{00000000-0005-0000-0000-0000862B0000}"/>
    <cellStyle name="Nota 80" xfId="9589" xr:uid="{00000000-0005-0000-0000-0000872B0000}"/>
    <cellStyle name="Nota 81" xfId="9590" xr:uid="{00000000-0005-0000-0000-0000882B0000}"/>
    <cellStyle name="Nota 82" xfId="9591" xr:uid="{00000000-0005-0000-0000-0000892B0000}"/>
    <cellStyle name="Nota 83" xfId="9592" xr:uid="{00000000-0005-0000-0000-00008A2B0000}"/>
    <cellStyle name="Nota 84" xfId="9593" xr:uid="{00000000-0005-0000-0000-00008B2B0000}"/>
    <cellStyle name="Nota 85" xfId="9594" xr:uid="{00000000-0005-0000-0000-00008C2B0000}"/>
    <cellStyle name="Nota 86" xfId="9595" xr:uid="{00000000-0005-0000-0000-00008D2B0000}"/>
    <cellStyle name="Nota 87" xfId="9596" xr:uid="{00000000-0005-0000-0000-00008E2B0000}"/>
    <cellStyle name="Nota 88" xfId="9597" xr:uid="{00000000-0005-0000-0000-00008F2B0000}"/>
    <cellStyle name="Nota 89" xfId="9598" xr:uid="{00000000-0005-0000-0000-0000902B0000}"/>
    <cellStyle name="Nota 9" xfId="9599" xr:uid="{00000000-0005-0000-0000-0000912B0000}"/>
    <cellStyle name="Nota 9 2" xfId="9600" xr:uid="{00000000-0005-0000-0000-0000922B0000}"/>
    <cellStyle name="Nota 9 2 2" xfId="9601" xr:uid="{00000000-0005-0000-0000-0000932B0000}"/>
    <cellStyle name="Nota 9 3" xfId="9602" xr:uid="{00000000-0005-0000-0000-0000942B0000}"/>
    <cellStyle name="Nota 9 3 2" xfId="9603" xr:uid="{00000000-0005-0000-0000-0000952B0000}"/>
    <cellStyle name="Nota 9 4" xfId="9604" xr:uid="{00000000-0005-0000-0000-0000962B0000}"/>
    <cellStyle name="Nota 90" xfId="9605" xr:uid="{00000000-0005-0000-0000-0000972B0000}"/>
    <cellStyle name="Nota 91" xfId="9606" xr:uid="{00000000-0005-0000-0000-0000982B0000}"/>
    <cellStyle name="Nota 92" xfId="9607" xr:uid="{00000000-0005-0000-0000-0000992B0000}"/>
    <cellStyle name="Nota 93" xfId="9608" xr:uid="{00000000-0005-0000-0000-00009A2B0000}"/>
    <cellStyle name="Nota 94" xfId="9609" xr:uid="{00000000-0005-0000-0000-00009B2B0000}"/>
    <cellStyle name="Nota 95" xfId="9610" xr:uid="{00000000-0005-0000-0000-00009C2B0000}"/>
    <cellStyle name="Nota 96" xfId="9611" xr:uid="{00000000-0005-0000-0000-00009D2B0000}"/>
    <cellStyle name="Nota 97" xfId="9612" xr:uid="{00000000-0005-0000-0000-00009E2B0000}"/>
    <cellStyle name="Nota 98" xfId="9613" xr:uid="{00000000-0005-0000-0000-00009F2B0000}"/>
    <cellStyle name="Nota 99" xfId="9614" xr:uid="{00000000-0005-0000-0000-0000A02B0000}"/>
    <cellStyle name="Notas" xfId="9615" xr:uid="{00000000-0005-0000-0000-0000A12B0000}"/>
    <cellStyle name="Notas 2" xfId="9616" xr:uid="{00000000-0005-0000-0000-0000A22B0000}"/>
    <cellStyle name="Notas 2 2" xfId="10855" xr:uid="{00000000-0005-0000-0000-0000A32B0000}"/>
    <cellStyle name="Notas 2 2 2" xfId="12938" xr:uid="{00000000-0005-0000-0000-0000A42B0000}"/>
    <cellStyle name="Notas 2 2 2 2" xfId="17061" xr:uid="{00000000-0005-0000-0000-0000A52B0000}"/>
    <cellStyle name="Notas 2 2 3" xfId="17034" xr:uid="{00000000-0005-0000-0000-0000A62B0000}"/>
    <cellStyle name="Notas 2 3" xfId="17000" xr:uid="{00000000-0005-0000-0000-0000A72B0000}"/>
    <cellStyle name="Notas 3" xfId="10854" xr:uid="{00000000-0005-0000-0000-0000A82B0000}"/>
    <cellStyle name="Notas 3 2" xfId="12937" xr:uid="{00000000-0005-0000-0000-0000A92B0000}"/>
    <cellStyle name="Notas 3 2 2" xfId="17060" xr:uid="{00000000-0005-0000-0000-0000AA2B0000}"/>
    <cellStyle name="Notas 3 3" xfId="17033" xr:uid="{00000000-0005-0000-0000-0000AB2B0000}"/>
    <cellStyle name="Notas 4" xfId="16999" xr:uid="{00000000-0005-0000-0000-0000AC2B0000}"/>
    <cellStyle name="Note 2" xfId="48" xr:uid="{00000000-0005-0000-0000-0000AD2B0000}"/>
    <cellStyle name="Note 2 2" xfId="262" xr:uid="{00000000-0005-0000-0000-0000AE2B0000}"/>
    <cellStyle name="Note 2 2 2" xfId="10857" xr:uid="{00000000-0005-0000-0000-0000AF2B0000}"/>
    <cellStyle name="Note 2 2 2 2" xfId="12940" xr:uid="{00000000-0005-0000-0000-0000B02B0000}"/>
    <cellStyle name="Note 2 2 2 2 2" xfId="17063" xr:uid="{00000000-0005-0000-0000-0000B12B0000}"/>
    <cellStyle name="Note 2 2 2 3" xfId="17036" xr:uid="{00000000-0005-0000-0000-0000B22B0000}"/>
    <cellStyle name="Note 2 2 3" xfId="17002" xr:uid="{00000000-0005-0000-0000-0000B32B0000}"/>
    <cellStyle name="Note 2 2 4" xfId="9618" xr:uid="{00000000-0005-0000-0000-0000B42B0000}"/>
    <cellStyle name="Note 2 3" xfId="412" xr:uid="{00000000-0005-0000-0000-0000B52B0000}"/>
    <cellStyle name="Note 2 3 2" xfId="12939" xr:uid="{00000000-0005-0000-0000-0000B62B0000}"/>
    <cellStyle name="Note 2 3 2 2" xfId="17062" xr:uid="{00000000-0005-0000-0000-0000B72B0000}"/>
    <cellStyle name="Note 2 3 3" xfId="17035" xr:uid="{00000000-0005-0000-0000-0000B82B0000}"/>
    <cellStyle name="Note 2 3 4" xfId="10856" xr:uid="{00000000-0005-0000-0000-0000B92B0000}"/>
    <cellStyle name="Note 2 4" xfId="17001" xr:uid="{00000000-0005-0000-0000-0000BA2B0000}"/>
    <cellStyle name="Note 2 5" xfId="9617" xr:uid="{00000000-0005-0000-0000-0000BB2B0000}"/>
    <cellStyle name="Note 2 6" xfId="17393" xr:uid="{00000000-0005-0000-0000-0000BC2B0000}"/>
    <cellStyle name="Note 3" xfId="29" xr:uid="{00000000-0005-0000-0000-0000BD2B0000}"/>
    <cellStyle name="Note 3 2" xfId="274" xr:uid="{00000000-0005-0000-0000-0000BE2B0000}"/>
    <cellStyle name="Note 3 2 2" xfId="340" xr:uid="{00000000-0005-0000-0000-0000BF2B0000}"/>
    <cellStyle name="Note 3 2 2 2" xfId="12942" xr:uid="{00000000-0005-0000-0000-0000C02B0000}"/>
    <cellStyle name="Note 3 2 2 2 2" xfId="17065" xr:uid="{00000000-0005-0000-0000-0000C12B0000}"/>
    <cellStyle name="Note 3 2 2 3" xfId="17038" xr:uid="{00000000-0005-0000-0000-0000C22B0000}"/>
    <cellStyle name="Note 3 2 2 4" xfId="10859" xr:uid="{00000000-0005-0000-0000-0000C32B0000}"/>
    <cellStyle name="Note 3 2 3" xfId="17004" xr:uid="{00000000-0005-0000-0000-0000C42B0000}"/>
    <cellStyle name="Note 3 2 4" xfId="9620" xr:uid="{00000000-0005-0000-0000-0000C52B0000}"/>
    <cellStyle name="Note 3 3" xfId="10858" xr:uid="{00000000-0005-0000-0000-0000C62B0000}"/>
    <cellStyle name="Note 3 3 2" xfId="12941" xr:uid="{00000000-0005-0000-0000-0000C72B0000}"/>
    <cellStyle name="Note 3 3 2 2" xfId="17064" xr:uid="{00000000-0005-0000-0000-0000C82B0000}"/>
    <cellStyle name="Note 3 3 3" xfId="17037" xr:uid="{00000000-0005-0000-0000-0000C92B0000}"/>
    <cellStyle name="Note 3 4" xfId="17003" xr:uid="{00000000-0005-0000-0000-0000CA2B0000}"/>
    <cellStyle name="Note 3 5" xfId="9619" xr:uid="{00000000-0005-0000-0000-0000CB2B0000}"/>
    <cellStyle name="Note 4" xfId="9621" xr:uid="{00000000-0005-0000-0000-0000CC2B0000}"/>
    <cellStyle name="Note 4 2" xfId="9622" xr:uid="{00000000-0005-0000-0000-0000CD2B0000}"/>
    <cellStyle name="Note 4 2 2" xfId="10861" xr:uid="{00000000-0005-0000-0000-0000CE2B0000}"/>
    <cellStyle name="Note 4 2 2 2" xfId="12944" xr:uid="{00000000-0005-0000-0000-0000CF2B0000}"/>
    <cellStyle name="Note 4 2 2 2 2" xfId="17067" xr:uid="{00000000-0005-0000-0000-0000D02B0000}"/>
    <cellStyle name="Note 4 2 2 3" xfId="17040" xr:uid="{00000000-0005-0000-0000-0000D12B0000}"/>
    <cellStyle name="Note 4 2 3" xfId="17006" xr:uid="{00000000-0005-0000-0000-0000D22B0000}"/>
    <cellStyle name="Note 4 3" xfId="10860" xr:uid="{00000000-0005-0000-0000-0000D32B0000}"/>
    <cellStyle name="Note 4 3 2" xfId="12943" xr:uid="{00000000-0005-0000-0000-0000D42B0000}"/>
    <cellStyle name="Note 4 3 2 2" xfId="17066" xr:uid="{00000000-0005-0000-0000-0000D52B0000}"/>
    <cellStyle name="Note 4 3 3" xfId="17039" xr:uid="{00000000-0005-0000-0000-0000D62B0000}"/>
    <cellStyle name="Note 4 4" xfId="17005" xr:uid="{00000000-0005-0000-0000-0000D72B0000}"/>
    <cellStyle name="Note 5" xfId="9623" xr:uid="{00000000-0005-0000-0000-0000D82B0000}"/>
    <cellStyle name="Note 5 2" xfId="10862" xr:uid="{00000000-0005-0000-0000-0000D92B0000}"/>
    <cellStyle name="Note 5 2 2" xfId="12945" xr:uid="{00000000-0005-0000-0000-0000DA2B0000}"/>
    <cellStyle name="Note 5 2 2 2" xfId="17068" xr:uid="{00000000-0005-0000-0000-0000DB2B0000}"/>
    <cellStyle name="Note 5 2 3" xfId="17041" xr:uid="{00000000-0005-0000-0000-0000DC2B0000}"/>
    <cellStyle name="Note 5 3" xfId="17007" xr:uid="{00000000-0005-0000-0000-0000DD2B0000}"/>
    <cellStyle name="Note 6" xfId="9624" xr:uid="{00000000-0005-0000-0000-0000DE2B0000}"/>
    <cellStyle name="Note 6 2" xfId="10863" xr:uid="{00000000-0005-0000-0000-0000DF2B0000}"/>
    <cellStyle name="Note 6 2 2" xfId="12946" xr:uid="{00000000-0005-0000-0000-0000E02B0000}"/>
    <cellStyle name="Note 6 2 2 2" xfId="17069" xr:uid="{00000000-0005-0000-0000-0000E12B0000}"/>
    <cellStyle name="Note 6 2 3" xfId="17042" xr:uid="{00000000-0005-0000-0000-0000E22B0000}"/>
    <cellStyle name="Note 6 3" xfId="17008" xr:uid="{00000000-0005-0000-0000-0000E32B0000}"/>
    <cellStyle name="NPPESalesPct" xfId="9625" xr:uid="{00000000-0005-0000-0000-0000E42B0000}"/>
    <cellStyle name="Number" xfId="9626" xr:uid="{00000000-0005-0000-0000-0000E52B0000}"/>
    <cellStyle name="Number [0]" xfId="9627" xr:uid="{00000000-0005-0000-0000-0000E62B0000}"/>
    <cellStyle name="Number [1]" xfId="9628" xr:uid="{00000000-0005-0000-0000-0000E72B0000}"/>
    <cellStyle name="Number [2]" xfId="9629" xr:uid="{00000000-0005-0000-0000-0000E82B0000}"/>
    <cellStyle name="Number 2" xfId="9630" xr:uid="{00000000-0005-0000-0000-0000E92B0000}"/>
    <cellStyle name="Number 3" xfId="9631" xr:uid="{00000000-0005-0000-0000-0000EA2B0000}"/>
    <cellStyle name="Number 4" xfId="9632" xr:uid="{00000000-0005-0000-0000-0000EB2B0000}"/>
    <cellStyle name="Number_base DCF" xfId="9633" xr:uid="{00000000-0005-0000-0000-0000EC2B0000}"/>
    <cellStyle name="NWI%S" xfId="9634" xr:uid="{00000000-0005-0000-0000-0000ED2B0000}"/>
    <cellStyle name="N嗯rmal_Workbook1 Chart 2" xfId="9635" xr:uid="{00000000-0005-0000-0000-0000EE2B0000}"/>
    <cellStyle name="orca" xfId="9636" xr:uid="{00000000-0005-0000-0000-0000EF2B0000}"/>
    <cellStyle name="orca 2" xfId="11324" xr:uid="{00000000-0005-0000-0000-0000F02B0000}"/>
    <cellStyle name="orca 2 2" xfId="12537" xr:uid="{00000000-0005-0000-0000-0000F12B0000}"/>
    <cellStyle name="orca 2 3" xfId="12602" xr:uid="{00000000-0005-0000-0000-0000F22B0000}"/>
    <cellStyle name="orca 3" xfId="10864" xr:uid="{00000000-0005-0000-0000-0000F32B0000}"/>
    <cellStyle name="orca 3 2" xfId="12440" xr:uid="{00000000-0005-0000-0000-0000F42B0000}"/>
    <cellStyle name="orca 3 3" xfId="12210" xr:uid="{00000000-0005-0000-0000-0000F52B0000}"/>
    <cellStyle name="orca 4" xfId="12342" xr:uid="{00000000-0005-0000-0000-0000F62B0000}"/>
    <cellStyle name="orca 5" xfId="12339" xr:uid="{00000000-0005-0000-0000-0000F72B0000}"/>
    <cellStyle name="OT" xfId="9637" xr:uid="{00000000-0005-0000-0000-0000F82B0000}"/>
    <cellStyle name="Output 2" xfId="49" xr:uid="{00000000-0005-0000-0000-0000F92B0000}"/>
    <cellStyle name="Output 2 2" xfId="263" xr:uid="{00000000-0005-0000-0000-0000FA2B0000}"/>
    <cellStyle name="Output 2 2 2" xfId="10866" xr:uid="{00000000-0005-0000-0000-0000FB2B0000}"/>
    <cellStyle name="Output 2 2 3" xfId="9639" xr:uid="{00000000-0005-0000-0000-0000FC2B0000}"/>
    <cellStyle name="Output 2 3" xfId="413" xr:uid="{00000000-0005-0000-0000-0000FD2B0000}"/>
    <cellStyle name="Output 2 3 2" xfId="10865" xr:uid="{00000000-0005-0000-0000-0000FE2B0000}"/>
    <cellStyle name="Output 2 4" xfId="9638" xr:uid="{00000000-0005-0000-0000-0000FF2B0000}"/>
    <cellStyle name="Output 2 5" xfId="17394" xr:uid="{00000000-0005-0000-0000-0000002C0000}"/>
    <cellStyle name="Output 3" xfId="24" xr:uid="{00000000-0005-0000-0000-0000012C0000}"/>
    <cellStyle name="Output 3 2" xfId="9641" xr:uid="{00000000-0005-0000-0000-0000022C0000}"/>
    <cellStyle name="Output 3 2 2" xfId="10868" xr:uid="{00000000-0005-0000-0000-0000032C0000}"/>
    <cellStyle name="Output 3 3" xfId="10867" xr:uid="{00000000-0005-0000-0000-0000042C0000}"/>
    <cellStyle name="Output 3 4" xfId="9640" xr:uid="{00000000-0005-0000-0000-0000052C0000}"/>
    <cellStyle name="Output 4" xfId="116" xr:uid="{00000000-0005-0000-0000-0000062C0000}"/>
    <cellStyle name="Output 4 2" xfId="10869" xr:uid="{00000000-0005-0000-0000-0000072C0000}"/>
    <cellStyle name="Output 4 3" xfId="9642" xr:uid="{00000000-0005-0000-0000-0000082C0000}"/>
    <cellStyle name="Output 5" xfId="414" xr:uid="{00000000-0005-0000-0000-0000092C0000}"/>
    <cellStyle name="Output Amounts" xfId="9643" xr:uid="{00000000-0005-0000-0000-00000A2C0000}"/>
    <cellStyle name="Output Column Headings" xfId="9644" xr:uid="{00000000-0005-0000-0000-00000B2C0000}"/>
    <cellStyle name="Output Line Items" xfId="9645" xr:uid="{00000000-0005-0000-0000-00000C2C0000}"/>
    <cellStyle name="Output Report Heading" xfId="9646" xr:uid="{00000000-0005-0000-0000-00000D2C0000}"/>
    <cellStyle name="Output Report Title" xfId="9647" xr:uid="{00000000-0005-0000-0000-00000E2C0000}"/>
    <cellStyle name="Page Number" xfId="9648" xr:uid="{00000000-0005-0000-0000-00000F2C0000}"/>
    <cellStyle name="paula" xfId="9649" xr:uid="{00000000-0005-0000-0000-0000102C0000}"/>
    <cellStyle name="pc1" xfId="9650" xr:uid="{00000000-0005-0000-0000-0000112C0000}"/>
    <cellStyle name="Percent [0]" xfId="9651" xr:uid="{00000000-0005-0000-0000-0000122C0000}"/>
    <cellStyle name="Percent [1]" xfId="9652" xr:uid="{00000000-0005-0000-0000-0000132C0000}"/>
    <cellStyle name="Percent [2]" xfId="558" xr:uid="{00000000-0005-0000-0000-0000142C0000}"/>
    <cellStyle name="Percent [2] 2" xfId="9653" xr:uid="{00000000-0005-0000-0000-0000152C0000}"/>
    <cellStyle name="Percent [2] 3" xfId="9654" xr:uid="{00000000-0005-0000-0000-0000162C0000}"/>
    <cellStyle name="Percent [2] 4" xfId="9655" xr:uid="{00000000-0005-0000-0000-0000172C0000}"/>
    <cellStyle name="Percent 0.0%" xfId="9656" xr:uid="{00000000-0005-0000-0000-0000182C0000}"/>
    <cellStyle name="Percent 10" xfId="17304" xr:uid="{00000000-0005-0000-0000-0000192C0000}"/>
    <cellStyle name="Percent 11" xfId="2694" xr:uid="{00000000-0005-0000-0000-00001A2C0000}"/>
    <cellStyle name="Percent 2" xfId="12" xr:uid="{00000000-0005-0000-0000-00001B2C0000}"/>
    <cellStyle name="Percent 2 2" xfId="265" xr:uid="{00000000-0005-0000-0000-00001C2C0000}"/>
    <cellStyle name="Percent 2 3" xfId="264" xr:uid="{00000000-0005-0000-0000-00001D2C0000}"/>
    <cellStyle name="Percent 2 4" xfId="136" xr:uid="{00000000-0005-0000-0000-00001E2C0000}"/>
    <cellStyle name="Percent 2 5" xfId="17576" xr:uid="{00000000-0005-0000-0000-00001F2C0000}"/>
    <cellStyle name="Percent 3" xfId="266" xr:uid="{00000000-0005-0000-0000-0000202C0000}"/>
    <cellStyle name="Percent 3 2" xfId="9658" xr:uid="{00000000-0005-0000-0000-0000212C0000}"/>
    <cellStyle name="Percent 3 2 2" xfId="9659" xr:uid="{00000000-0005-0000-0000-0000222C0000}"/>
    <cellStyle name="Percent 3 2 3" xfId="9660" xr:uid="{00000000-0005-0000-0000-0000232C0000}"/>
    <cellStyle name="Percent 3 3" xfId="17419" xr:uid="{00000000-0005-0000-0000-0000242C0000}"/>
    <cellStyle name="Percent 4" xfId="17178" xr:uid="{00000000-0005-0000-0000-0000252C0000}"/>
    <cellStyle name="Percent 5" xfId="17185" xr:uid="{00000000-0005-0000-0000-0000262C0000}"/>
    <cellStyle name="Percent 6" xfId="17194" xr:uid="{00000000-0005-0000-0000-0000272C0000}"/>
    <cellStyle name="Percent 7" xfId="17206" xr:uid="{00000000-0005-0000-0000-0000282C0000}"/>
    <cellStyle name="Percent 8" xfId="17305" xr:uid="{00000000-0005-0000-0000-0000292C0000}"/>
    <cellStyle name="Percent 9" xfId="17306" xr:uid="{00000000-0005-0000-0000-00002A2C0000}"/>
    <cellStyle name="PercentSales" xfId="9661" xr:uid="{00000000-0005-0000-0000-00002B2C0000}"/>
    <cellStyle name="Percentual" xfId="108" xr:uid="{00000000-0005-0000-0000-00002C2C0000}"/>
    <cellStyle name="PillarData" xfId="9663" xr:uid="{00000000-0005-0000-0000-00002D2C0000}"/>
    <cellStyle name="PillarHeading" xfId="9664" xr:uid="{00000000-0005-0000-0000-00002E2C0000}"/>
    <cellStyle name="PillarText" xfId="9665" xr:uid="{00000000-0005-0000-0000-00002F2C0000}"/>
    <cellStyle name="PillarTotal" xfId="9666" xr:uid="{00000000-0005-0000-0000-0000302C0000}"/>
    <cellStyle name="planilhas" xfId="9667" xr:uid="{00000000-0005-0000-0000-0000312C0000}"/>
    <cellStyle name="Ponto" xfId="109" xr:uid="{00000000-0005-0000-0000-0000322C0000}"/>
    <cellStyle name="Porcentagem" xfId="4" xr:uid="{00000000-0005-0000-0000-0000332C0000}"/>
    <cellStyle name="Porcentagem 10" xfId="9668" xr:uid="{00000000-0005-0000-0000-0000342C0000}"/>
    <cellStyle name="Porcentagem 10 2" xfId="9669" xr:uid="{00000000-0005-0000-0000-0000352C0000}"/>
    <cellStyle name="Porcentagem 10 2 2" xfId="9670" xr:uid="{00000000-0005-0000-0000-0000362C0000}"/>
    <cellStyle name="Porcentagem 10 3" xfId="9671" xr:uid="{00000000-0005-0000-0000-0000372C0000}"/>
    <cellStyle name="Porcentagem 10 3 2" xfId="9672" xr:uid="{00000000-0005-0000-0000-0000382C0000}"/>
    <cellStyle name="Porcentagem 10 4" xfId="9673" xr:uid="{00000000-0005-0000-0000-0000392C0000}"/>
    <cellStyle name="Porcentagem 10 5" xfId="9674" xr:uid="{00000000-0005-0000-0000-00003A2C0000}"/>
    <cellStyle name="Porcentagem 11" xfId="9675" xr:uid="{00000000-0005-0000-0000-00003B2C0000}"/>
    <cellStyle name="Porcentagem 11 2" xfId="9676" xr:uid="{00000000-0005-0000-0000-00003C2C0000}"/>
    <cellStyle name="Porcentagem 12" xfId="9677" xr:uid="{00000000-0005-0000-0000-00003D2C0000}"/>
    <cellStyle name="Porcentagem 12 2" xfId="9678" xr:uid="{00000000-0005-0000-0000-00003E2C0000}"/>
    <cellStyle name="Porcentagem 13" xfId="9679" xr:uid="{00000000-0005-0000-0000-00003F2C0000}"/>
    <cellStyle name="Porcentagem 13 2" xfId="9680" xr:uid="{00000000-0005-0000-0000-0000402C0000}"/>
    <cellStyle name="Porcentagem 14" xfId="9681" xr:uid="{00000000-0005-0000-0000-0000412C0000}"/>
    <cellStyle name="Porcentagem 14 2" xfId="9682" xr:uid="{00000000-0005-0000-0000-0000422C0000}"/>
    <cellStyle name="Porcentagem 15" xfId="9683" xr:uid="{00000000-0005-0000-0000-0000432C0000}"/>
    <cellStyle name="Porcentagem 15 2" xfId="9684" xr:uid="{00000000-0005-0000-0000-0000442C0000}"/>
    <cellStyle name="Porcentagem 15 2 2" xfId="9685" xr:uid="{00000000-0005-0000-0000-0000452C0000}"/>
    <cellStyle name="Porcentagem 15 2 2 2" xfId="9686" xr:uid="{00000000-0005-0000-0000-0000462C0000}"/>
    <cellStyle name="Porcentagem 15 2 3" xfId="9687" xr:uid="{00000000-0005-0000-0000-0000472C0000}"/>
    <cellStyle name="Porcentagem 15 3" xfId="9688" xr:uid="{00000000-0005-0000-0000-0000482C0000}"/>
    <cellStyle name="Porcentagem 16" xfId="9689" xr:uid="{00000000-0005-0000-0000-0000492C0000}"/>
    <cellStyle name="Porcentagem 16 2" xfId="9690" xr:uid="{00000000-0005-0000-0000-00004A2C0000}"/>
    <cellStyle name="Porcentagem 17" xfId="9691" xr:uid="{00000000-0005-0000-0000-00004B2C0000}"/>
    <cellStyle name="Porcentagem 18" xfId="9692" xr:uid="{00000000-0005-0000-0000-00004C2C0000}"/>
    <cellStyle name="Porcentagem 19" xfId="9693" xr:uid="{00000000-0005-0000-0000-00004D2C0000}"/>
    <cellStyle name="Porcentagem 2" xfId="110" xr:uid="{00000000-0005-0000-0000-00004E2C0000}"/>
    <cellStyle name="Porcentagem 2 2" xfId="111" xr:uid="{00000000-0005-0000-0000-00004F2C0000}"/>
    <cellStyle name="Porcentagem 2 2 2" xfId="9695" xr:uid="{00000000-0005-0000-0000-0000502C0000}"/>
    <cellStyle name="Porcentagem 2 2 2 2" xfId="9696" xr:uid="{00000000-0005-0000-0000-0000512C0000}"/>
    <cellStyle name="Porcentagem 2 2 2 3" xfId="9697" xr:uid="{00000000-0005-0000-0000-0000522C0000}"/>
    <cellStyle name="Porcentagem 2 2 2 4" xfId="17500" xr:uid="{00000000-0005-0000-0000-0000532C0000}"/>
    <cellStyle name="Porcentagem 2 2 3" xfId="9698" xr:uid="{00000000-0005-0000-0000-0000542C0000}"/>
    <cellStyle name="Porcentagem 2 2 3 2" xfId="9699" xr:uid="{00000000-0005-0000-0000-0000552C0000}"/>
    <cellStyle name="Porcentagem 2 2 3 3" xfId="9700" xr:uid="{00000000-0005-0000-0000-0000562C0000}"/>
    <cellStyle name="Porcentagem 2 2 4" xfId="9701" xr:uid="{00000000-0005-0000-0000-0000572C0000}"/>
    <cellStyle name="Porcentagem 2 2 4 2" xfId="9702" xr:uid="{00000000-0005-0000-0000-0000582C0000}"/>
    <cellStyle name="Porcentagem 2 2 4 3" xfId="9703" xr:uid="{00000000-0005-0000-0000-0000592C0000}"/>
    <cellStyle name="Porcentagem 2 2 5" xfId="9704" xr:uid="{00000000-0005-0000-0000-00005A2C0000}"/>
    <cellStyle name="Porcentagem 2 2 6" xfId="9705" xr:uid="{00000000-0005-0000-0000-00005B2C0000}"/>
    <cellStyle name="Porcentagem 2 2 7" xfId="9694" xr:uid="{00000000-0005-0000-0000-00005C2C0000}"/>
    <cellStyle name="Porcentagem 2 2 8" xfId="559" xr:uid="{00000000-0005-0000-0000-00005D2C0000}"/>
    <cellStyle name="Porcentagem 2 3" xfId="157" xr:uid="{00000000-0005-0000-0000-00005E2C0000}"/>
    <cellStyle name="Porcentagem 2 3 2" xfId="9706" xr:uid="{00000000-0005-0000-0000-00005F2C0000}"/>
    <cellStyle name="Porcentagem 2 3 3" xfId="567" xr:uid="{00000000-0005-0000-0000-0000602C0000}"/>
    <cellStyle name="Porcentagem 2 3 4" xfId="17499" xr:uid="{00000000-0005-0000-0000-0000612C0000}"/>
    <cellStyle name="Porcentagem 2 4" xfId="9707" xr:uid="{00000000-0005-0000-0000-0000622C0000}"/>
    <cellStyle name="Porcentagem 2 4 2" xfId="9708" xr:uid="{00000000-0005-0000-0000-0000632C0000}"/>
    <cellStyle name="Porcentagem 2 5" xfId="9709" xr:uid="{00000000-0005-0000-0000-0000642C0000}"/>
    <cellStyle name="Porcentagem 2 5 2" xfId="9710" xr:uid="{00000000-0005-0000-0000-0000652C0000}"/>
    <cellStyle name="Porcentagem 2 6" xfId="10645" xr:uid="{00000000-0005-0000-0000-0000662C0000}"/>
    <cellStyle name="Porcentagem 2 7" xfId="11409" xr:uid="{00000000-0005-0000-0000-0000672C0000}"/>
    <cellStyle name="Porcentagem 2 8" xfId="17404" xr:uid="{00000000-0005-0000-0000-0000682C0000}"/>
    <cellStyle name="Porcentagem 2_BDZAO" xfId="9711" xr:uid="{00000000-0005-0000-0000-0000692C0000}"/>
    <cellStyle name="Porcentagem 20" xfId="9712" xr:uid="{00000000-0005-0000-0000-00006A2C0000}"/>
    <cellStyle name="Porcentagem 21" xfId="9713" xr:uid="{00000000-0005-0000-0000-00006B2C0000}"/>
    <cellStyle name="Porcentagem 22" xfId="10635" xr:uid="{00000000-0005-0000-0000-00006C2C0000}"/>
    <cellStyle name="Porcentagem 23" xfId="12611" xr:uid="{00000000-0005-0000-0000-00006D2C0000}"/>
    <cellStyle name="Porcentagem 23 2" xfId="15504" xr:uid="{00000000-0005-0000-0000-00006E2C0000}"/>
    <cellStyle name="Porcentagem 3" xfId="112" xr:uid="{00000000-0005-0000-0000-00006F2C0000}"/>
    <cellStyle name="Porcentagem 3 2" xfId="113" xr:uid="{00000000-0005-0000-0000-0000702C0000}"/>
    <cellStyle name="Porcentagem 3 2 2" xfId="158" xr:uid="{00000000-0005-0000-0000-0000712C0000}"/>
    <cellStyle name="Porcentagem 3 2 3" xfId="9714" xr:uid="{00000000-0005-0000-0000-0000722C0000}"/>
    <cellStyle name="Porcentagem 3 3" xfId="9715" xr:uid="{00000000-0005-0000-0000-0000732C0000}"/>
    <cellStyle name="Porcentagem 3 4" xfId="9716" xr:uid="{00000000-0005-0000-0000-0000742C0000}"/>
    <cellStyle name="Porcentagem 4" xfId="9717" xr:uid="{00000000-0005-0000-0000-0000752C0000}"/>
    <cellStyle name="Porcentagem 4 2" xfId="9718" xr:uid="{00000000-0005-0000-0000-0000762C0000}"/>
    <cellStyle name="Porcentagem 4 2 2" xfId="9719" xr:uid="{00000000-0005-0000-0000-0000772C0000}"/>
    <cellStyle name="Porcentagem 4 2 2 2" xfId="9720" xr:uid="{00000000-0005-0000-0000-0000782C0000}"/>
    <cellStyle name="Porcentagem 4 2 3" xfId="9721" xr:uid="{00000000-0005-0000-0000-0000792C0000}"/>
    <cellStyle name="Porcentagem 4 2 3 2" xfId="9722" xr:uid="{00000000-0005-0000-0000-00007A2C0000}"/>
    <cellStyle name="Porcentagem 4 2 4" xfId="9723" xr:uid="{00000000-0005-0000-0000-00007B2C0000}"/>
    <cellStyle name="Porcentagem 4 3" xfId="9724" xr:uid="{00000000-0005-0000-0000-00007C2C0000}"/>
    <cellStyle name="Porcentagem 4 3 2" xfId="9725" xr:uid="{00000000-0005-0000-0000-00007D2C0000}"/>
    <cellStyle name="Porcentagem 4 3 2 2" xfId="9726" xr:uid="{00000000-0005-0000-0000-00007E2C0000}"/>
    <cellStyle name="Porcentagem 4 3 3" xfId="9727" xr:uid="{00000000-0005-0000-0000-00007F2C0000}"/>
    <cellStyle name="Porcentagem 4 3 3 2" xfId="9728" xr:uid="{00000000-0005-0000-0000-0000802C0000}"/>
    <cellStyle name="Porcentagem 4 3 4" xfId="9729" xr:uid="{00000000-0005-0000-0000-0000812C0000}"/>
    <cellStyle name="Porcentagem 4 4" xfId="9730" xr:uid="{00000000-0005-0000-0000-0000822C0000}"/>
    <cellStyle name="Porcentagem 4 4 2" xfId="9731" xr:uid="{00000000-0005-0000-0000-0000832C0000}"/>
    <cellStyle name="Porcentagem 4 4 2 2" xfId="9732" xr:uid="{00000000-0005-0000-0000-0000842C0000}"/>
    <cellStyle name="Porcentagem 4 4 3" xfId="9733" xr:uid="{00000000-0005-0000-0000-0000852C0000}"/>
    <cellStyle name="Porcentagem 4 4 3 2" xfId="9734" xr:uid="{00000000-0005-0000-0000-0000862C0000}"/>
    <cellStyle name="Porcentagem 4 4 4" xfId="9735" xr:uid="{00000000-0005-0000-0000-0000872C0000}"/>
    <cellStyle name="Porcentagem 4 5" xfId="9736" xr:uid="{00000000-0005-0000-0000-0000882C0000}"/>
    <cellStyle name="Porcentagem 4 5 2" xfId="9737" xr:uid="{00000000-0005-0000-0000-0000892C0000}"/>
    <cellStyle name="Porcentagem 4 5 2 2" xfId="9738" xr:uid="{00000000-0005-0000-0000-00008A2C0000}"/>
    <cellStyle name="Porcentagem 4 5 3" xfId="9739" xr:uid="{00000000-0005-0000-0000-00008B2C0000}"/>
    <cellStyle name="Porcentagem 4 5 3 2" xfId="9740" xr:uid="{00000000-0005-0000-0000-00008C2C0000}"/>
    <cellStyle name="Porcentagem 4 5 4" xfId="9741" xr:uid="{00000000-0005-0000-0000-00008D2C0000}"/>
    <cellStyle name="Porcentagem 4 6" xfId="9742" xr:uid="{00000000-0005-0000-0000-00008E2C0000}"/>
    <cellStyle name="Porcentagem 4 6 2" xfId="9743" xr:uid="{00000000-0005-0000-0000-00008F2C0000}"/>
    <cellStyle name="Porcentagem 4 7" xfId="9744" xr:uid="{00000000-0005-0000-0000-0000902C0000}"/>
    <cellStyle name="Porcentagem 4 7 2" xfId="9745" xr:uid="{00000000-0005-0000-0000-0000912C0000}"/>
    <cellStyle name="Porcentagem 4 8" xfId="9746" xr:uid="{00000000-0005-0000-0000-0000922C0000}"/>
    <cellStyle name="Porcentagem 4 9" xfId="9747" xr:uid="{00000000-0005-0000-0000-0000932C0000}"/>
    <cellStyle name="Porcentagem 5" xfId="569" xr:uid="{00000000-0005-0000-0000-0000942C0000}"/>
    <cellStyle name="Porcentagem 5 2" xfId="9748" xr:uid="{00000000-0005-0000-0000-0000952C0000}"/>
    <cellStyle name="Porcentagem 5 3" xfId="17411" xr:uid="{00000000-0005-0000-0000-0000962C0000}"/>
    <cellStyle name="Porcentagem 6" xfId="9749" xr:uid="{00000000-0005-0000-0000-0000972C0000}"/>
    <cellStyle name="Porcentagem 6 2" xfId="9750" xr:uid="{00000000-0005-0000-0000-0000982C0000}"/>
    <cellStyle name="Porcentagem 6 2 2" xfId="9751" xr:uid="{00000000-0005-0000-0000-0000992C0000}"/>
    <cellStyle name="Porcentagem 6 3" xfId="9752" xr:uid="{00000000-0005-0000-0000-00009A2C0000}"/>
    <cellStyle name="Porcentagem 6 3 2" xfId="9753" xr:uid="{00000000-0005-0000-0000-00009B2C0000}"/>
    <cellStyle name="Porcentagem 6 4" xfId="9754" xr:uid="{00000000-0005-0000-0000-00009C2C0000}"/>
    <cellStyle name="Porcentagem 6 4 2" xfId="9755" xr:uid="{00000000-0005-0000-0000-00009D2C0000}"/>
    <cellStyle name="Porcentagem 6 5" xfId="9756" xr:uid="{00000000-0005-0000-0000-00009E2C0000}"/>
    <cellStyle name="Porcentagem 6 5 2" xfId="9757" xr:uid="{00000000-0005-0000-0000-00009F2C0000}"/>
    <cellStyle name="Porcentagem 6 6" xfId="9758" xr:uid="{00000000-0005-0000-0000-0000A02C0000}"/>
    <cellStyle name="Porcentagem 6 7" xfId="9759" xr:uid="{00000000-0005-0000-0000-0000A12C0000}"/>
    <cellStyle name="Porcentagem 6 8" xfId="17417" xr:uid="{00000000-0005-0000-0000-0000A22C0000}"/>
    <cellStyle name="Porcentagem 7" xfId="9760" xr:uid="{00000000-0005-0000-0000-0000A32C0000}"/>
    <cellStyle name="Porcentagem 7 2" xfId="9761" xr:uid="{00000000-0005-0000-0000-0000A42C0000}"/>
    <cellStyle name="Porcentagem 7 2 2" xfId="9762" xr:uid="{00000000-0005-0000-0000-0000A52C0000}"/>
    <cellStyle name="Porcentagem 7 3" xfId="9763" xr:uid="{00000000-0005-0000-0000-0000A62C0000}"/>
    <cellStyle name="Porcentagem 7 3 2" xfId="9764" xr:uid="{00000000-0005-0000-0000-0000A72C0000}"/>
    <cellStyle name="Porcentagem 7 4" xfId="9765" xr:uid="{00000000-0005-0000-0000-0000A82C0000}"/>
    <cellStyle name="Porcentagem 7 4 2" xfId="9766" xr:uid="{00000000-0005-0000-0000-0000A92C0000}"/>
    <cellStyle name="Porcentagem 7 5" xfId="9767" xr:uid="{00000000-0005-0000-0000-0000AA2C0000}"/>
    <cellStyle name="Porcentagem 7 5 2" xfId="9768" xr:uid="{00000000-0005-0000-0000-0000AB2C0000}"/>
    <cellStyle name="Porcentagem 7 6" xfId="9769" xr:uid="{00000000-0005-0000-0000-0000AC2C0000}"/>
    <cellStyle name="Porcentagem 8" xfId="9770" xr:uid="{00000000-0005-0000-0000-0000AD2C0000}"/>
    <cellStyle name="Porcentagem 8 2" xfId="9771" xr:uid="{00000000-0005-0000-0000-0000AE2C0000}"/>
    <cellStyle name="Porcentagem 8 3" xfId="9772" xr:uid="{00000000-0005-0000-0000-0000AF2C0000}"/>
    <cellStyle name="Porcentagem 8 4" xfId="17539" xr:uid="{00000000-0005-0000-0000-0000B02C0000}"/>
    <cellStyle name="Porcentagem 9" xfId="9773" xr:uid="{00000000-0005-0000-0000-0000B12C0000}"/>
    <cellStyle name="Porcentagem 9 2" xfId="9774" xr:uid="{00000000-0005-0000-0000-0000B22C0000}"/>
    <cellStyle name="Porcentaje" xfId="9775" xr:uid="{00000000-0005-0000-0000-0000B32C0000}"/>
    <cellStyle name="PSChar" xfId="9776" xr:uid="{00000000-0005-0000-0000-0000B42C0000}"/>
    <cellStyle name="PSDate" xfId="9777" xr:uid="{00000000-0005-0000-0000-0000B52C0000}"/>
    <cellStyle name="PSDec" xfId="9778" xr:uid="{00000000-0005-0000-0000-0000B62C0000}"/>
    <cellStyle name="PSHeading" xfId="9779" xr:uid="{00000000-0005-0000-0000-0000B72C0000}"/>
    <cellStyle name="PSInt" xfId="9780" xr:uid="{00000000-0005-0000-0000-0000B82C0000}"/>
    <cellStyle name="PSSpacer" xfId="9781" xr:uid="{00000000-0005-0000-0000-0000B92C0000}"/>
    <cellStyle name="Punto0" xfId="9782" xr:uid="{00000000-0005-0000-0000-0000BA2C0000}"/>
    <cellStyle name="Red" xfId="9783" xr:uid="{00000000-0005-0000-0000-0000BB2C0000}"/>
    <cellStyle name="Red font" xfId="9784" xr:uid="{00000000-0005-0000-0000-0000BC2C0000}"/>
    <cellStyle name="Red Text" xfId="9785" xr:uid="{00000000-0005-0000-0000-0000BD2C0000}"/>
    <cellStyle name="Red Text 2" xfId="9786" xr:uid="{00000000-0005-0000-0000-0000BE2C0000}"/>
    <cellStyle name="RightNumber" xfId="114" xr:uid="{00000000-0005-0000-0000-0000BF2C0000}"/>
    <cellStyle name="RM" xfId="9787" xr:uid="{00000000-0005-0000-0000-0000C02C0000}"/>
    <cellStyle name="Roadrunner" xfId="9788" xr:uid="{00000000-0005-0000-0000-0000C12C0000}"/>
    <cellStyle name="rodape" xfId="115" xr:uid="{00000000-0005-0000-0000-0000C22C0000}"/>
    <cellStyle name="Ruim 2" xfId="507" xr:uid="{00000000-0005-0000-0000-0000C32C0000}"/>
    <cellStyle name="S7" xfId="17501" xr:uid="{00000000-0005-0000-0000-0000C42C0000}"/>
    <cellStyle name="Saída" xfId="17161" xr:uid="{00000000-0005-0000-0000-0000C52C0000}"/>
    <cellStyle name="Saída 2" xfId="470" xr:uid="{00000000-0005-0000-0000-0000C62C0000}"/>
    <cellStyle name="Saída 2 2" xfId="9790" xr:uid="{00000000-0005-0000-0000-0000C72C0000}"/>
    <cellStyle name="Saída 2 2 2" xfId="9791" xr:uid="{00000000-0005-0000-0000-0000C82C0000}"/>
    <cellStyle name="Saída 2 2 2 2" xfId="10872" xr:uid="{00000000-0005-0000-0000-0000C92C0000}"/>
    <cellStyle name="Saída 2 2 3" xfId="10871" xr:uid="{00000000-0005-0000-0000-0000CA2C0000}"/>
    <cellStyle name="Saída 2 3" xfId="9792" xr:uid="{00000000-0005-0000-0000-0000CB2C0000}"/>
    <cellStyle name="Saída 2 3 2" xfId="9793" xr:uid="{00000000-0005-0000-0000-0000CC2C0000}"/>
    <cellStyle name="Saída 2 3 2 2" xfId="10874" xr:uid="{00000000-0005-0000-0000-0000CD2C0000}"/>
    <cellStyle name="Saída 2 3 3" xfId="10873" xr:uid="{00000000-0005-0000-0000-0000CE2C0000}"/>
    <cellStyle name="Saída 2 4" xfId="9794" xr:uid="{00000000-0005-0000-0000-0000CF2C0000}"/>
    <cellStyle name="Saída 2 4 2" xfId="9795" xr:uid="{00000000-0005-0000-0000-0000D02C0000}"/>
    <cellStyle name="Saída 2 4 2 2" xfId="10876" xr:uid="{00000000-0005-0000-0000-0000D12C0000}"/>
    <cellStyle name="Saída 2 4 3" xfId="10875" xr:uid="{00000000-0005-0000-0000-0000D22C0000}"/>
    <cellStyle name="Saída 2 5" xfId="9796" xr:uid="{00000000-0005-0000-0000-0000D32C0000}"/>
    <cellStyle name="Saída 2 5 2" xfId="9797" xr:uid="{00000000-0005-0000-0000-0000D42C0000}"/>
    <cellStyle name="Saída 2 5 2 2" xfId="10878" xr:uid="{00000000-0005-0000-0000-0000D52C0000}"/>
    <cellStyle name="Saída 2 5 3" xfId="10877" xr:uid="{00000000-0005-0000-0000-0000D62C0000}"/>
    <cellStyle name="Saída 2 6" xfId="9798" xr:uid="{00000000-0005-0000-0000-0000D72C0000}"/>
    <cellStyle name="Saída 2 6 2" xfId="10879" xr:uid="{00000000-0005-0000-0000-0000D82C0000}"/>
    <cellStyle name="Saída 2 7" xfId="10870" xr:uid="{00000000-0005-0000-0000-0000D92C0000}"/>
    <cellStyle name="Saída 2 8" xfId="9789" xr:uid="{00000000-0005-0000-0000-0000DA2C0000}"/>
    <cellStyle name="Saída 2 9" xfId="17503" xr:uid="{00000000-0005-0000-0000-0000DB2C0000}"/>
    <cellStyle name="Saída 2_desc" xfId="9799" xr:uid="{00000000-0005-0000-0000-0000DC2C0000}"/>
    <cellStyle name="Saída 3" xfId="9800" xr:uid="{00000000-0005-0000-0000-0000DD2C0000}"/>
    <cellStyle name="Saída 3 2" xfId="9801" xr:uid="{00000000-0005-0000-0000-0000DE2C0000}"/>
    <cellStyle name="Saída 3 2 2" xfId="9802" xr:uid="{00000000-0005-0000-0000-0000DF2C0000}"/>
    <cellStyle name="Saída 3 2 2 2" xfId="10882" xr:uid="{00000000-0005-0000-0000-0000E02C0000}"/>
    <cellStyle name="Saída 3 2 3" xfId="10881" xr:uid="{00000000-0005-0000-0000-0000E12C0000}"/>
    <cellStyle name="Saída 3 3" xfId="9803" xr:uid="{00000000-0005-0000-0000-0000E22C0000}"/>
    <cellStyle name="Saída 3 3 2" xfId="9804" xr:uid="{00000000-0005-0000-0000-0000E32C0000}"/>
    <cellStyle name="Saída 3 3 2 2" xfId="10884" xr:uid="{00000000-0005-0000-0000-0000E42C0000}"/>
    <cellStyle name="Saída 3 3 3" xfId="10883" xr:uid="{00000000-0005-0000-0000-0000E52C0000}"/>
    <cellStyle name="Saída 3 4" xfId="9805" xr:uid="{00000000-0005-0000-0000-0000E62C0000}"/>
    <cellStyle name="Saída 3 4 2" xfId="9806" xr:uid="{00000000-0005-0000-0000-0000E72C0000}"/>
    <cellStyle name="Saída 3 4 2 2" xfId="10886" xr:uid="{00000000-0005-0000-0000-0000E82C0000}"/>
    <cellStyle name="Saída 3 4 3" xfId="10885" xr:uid="{00000000-0005-0000-0000-0000E92C0000}"/>
    <cellStyle name="Saída 3 5" xfId="9807" xr:uid="{00000000-0005-0000-0000-0000EA2C0000}"/>
    <cellStyle name="Saída 3 5 2" xfId="9808" xr:uid="{00000000-0005-0000-0000-0000EB2C0000}"/>
    <cellStyle name="Saída 3 5 2 2" xfId="10888" xr:uid="{00000000-0005-0000-0000-0000EC2C0000}"/>
    <cellStyle name="Saída 3 5 3" xfId="10887" xr:uid="{00000000-0005-0000-0000-0000ED2C0000}"/>
    <cellStyle name="Saída 3 6" xfId="9809" xr:uid="{00000000-0005-0000-0000-0000EE2C0000}"/>
    <cellStyle name="Saída 3 6 2" xfId="10889" xr:uid="{00000000-0005-0000-0000-0000EF2C0000}"/>
    <cellStyle name="Saída 3 7" xfId="10880" xr:uid="{00000000-0005-0000-0000-0000F02C0000}"/>
    <cellStyle name="Saída 3 8" xfId="17502" xr:uid="{00000000-0005-0000-0000-0000F12C0000}"/>
    <cellStyle name="Saída 4" xfId="10623" xr:uid="{00000000-0005-0000-0000-0000F22C0000}"/>
    <cellStyle name="Salida" xfId="9810" xr:uid="{00000000-0005-0000-0000-0000F32C0000}"/>
    <cellStyle name="Salida 2" xfId="9811" xr:uid="{00000000-0005-0000-0000-0000F42C0000}"/>
    <cellStyle name="Salida 2 2" xfId="10891" xr:uid="{00000000-0005-0000-0000-0000F52C0000}"/>
    <cellStyle name="Salida 3" xfId="10890" xr:uid="{00000000-0005-0000-0000-0000F62C0000}"/>
    <cellStyle name="Salomon Logo" xfId="9812" xr:uid="{00000000-0005-0000-0000-0000F72C0000}"/>
    <cellStyle name="SAPBEXstdItem" xfId="9813" xr:uid="{00000000-0005-0000-0000-0000F82C0000}"/>
    <cellStyle name="SAPBEXstdItem 2" xfId="10892" xr:uid="{00000000-0005-0000-0000-0000F92C0000}"/>
    <cellStyle name="SAPBEXstdItem 2 2" xfId="12947" xr:uid="{00000000-0005-0000-0000-0000FA2C0000}"/>
    <cellStyle name="SAPBEXstdItem 2 2 2" xfId="15801" xr:uid="{00000000-0005-0000-0000-0000FB2C0000}"/>
    <cellStyle name="SectionHeading" xfId="9814" xr:uid="{00000000-0005-0000-0000-0000FC2C0000}"/>
    <cellStyle name="SectionHeading 2" xfId="9815" xr:uid="{00000000-0005-0000-0000-0000FD2C0000}"/>
    <cellStyle name="SectionHeading 2 2" xfId="10894" xr:uid="{00000000-0005-0000-0000-0000FE2C0000}"/>
    <cellStyle name="SectionHeading 3" xfId="10893" xr:uid="{00000000-0005-0000-0000-0000FF2C0000}"/>
    <cellStyle name="Sep. milhar [0]" xfId="117" xr:uid="{00000000-0005-0000-0000-0000002D0000}"/>
    <cellStyle name="Separador de eilhares [0]" xfId="9816" xr:uid="{00000000-0005-0000-0000-0000012D0000}"/>
    <cellStyle name="Separador de eilhares [0] 2" xfId="10895" xr:uid="{00000000-0005-0000-0000-0000022D0000}"/>
    <cellStyle name="Separador de eilhares [0] 2 2" xfId="11847" xr:uid="{00000000-0005-0000-0000-0000032D0000}"/>
    <cellStyle name="Separador de eilhares [0] 2 2 2" xfId="13748" xr:uid="{00000000-0005-0000-0000-0000042D0000}"/>
    <cellStyle name="Separador de eilhares [0] 2 2 2 2" xfId="16600" xr:uid="{00000000-0005-0000-0000-0000052D0000}"/>
    <cellStyle name="Separador de eilhares [0] 2 2 3" xfId="15139" xr:uid="{00000000-0005-0000-0000-0000062D0000}"/>
    <cellStyle name="Separador de eilhares [0] 2 3" xfId="12948" xr:uid="{00000000-0005-0000-0000-0000072D0000}"/>
    <cellStyle name="Separador de eilhares [0] 2 3 2" xfId="15802" xr:uid="{00000000-0005-0000-0000-0000082D0000}"/>
    <cellStyle name="Separador de eilhares [0] 2 4" xfId="14341" xr:uid="{00000000-0005-0000-0000-0000092D0000}"/>
    <cellStyle name="Separador de eilhares [0] 3" xfId="11446" xr:uid="{00000000-0005-0000-0000-00000A2D0000}"/>
    <cellStyle name="Separador de eilhares [0] 3 2" xfId="13349" xr:uid="{00000000-0005-0000-0000-00000B2D0000}"/>
    <cellStyle name="Separador de eilhares [0] 3 2 2" xfId="16201" xr:uid="{00000000-0005-0000-0000-00000C2D0000}"/>
    <cellStyle name="Separador de eilhares [0] 3 3" xfId="14740" xr:uid="{00000000-0005-0000-0000-00000D2D0000}"/>
    <cellStyle name="Separador de m" xfId="118" xr:uid="{00000000-0005-0000-0000-00000E2D0000}"/>
    <cellStyle name="Separador de milhares [0] 2" xfId="12806" xr:uid="{00000000-0005-0000-0000-00000F2D0000}"/>
    <cellStyle name="Separador de milhares [0] 2 2" xfId="15692" xr:uid="{00000000-0005-0000-0000-0000102D0000}"/>
    <cellStyle name="Separador de milhares 10" xfId="9817" xr:uid="{00000000-0005-0000-0000-0000112D0000}"/>
    <cellStyle name="Separador de milhares 10 10" xfId="11447" xr:uid="{00000000-0005-0000-0000-0000122D0000}"/>
    <cellStyle name="Separador de milhares 10 10 2" xfId="13350" xr:uid="{00000000-0005-0000-0000-0000132D0000}"/>
    <cellStyle name="Separador de milhares 10 10 2 2" xfId="16202" xr:uid="{00000000-0005-0000-0000-0000142D0000}"/>
    <cellStyle name="Separador de milhares 10 10 3" xfId="14741" xr:uid="{00000000-0005-0000-0000-0000152D0000}"/>
    <cellStyle name="Separador de milhares 10 2" xfId="9818" xr:uid="{00000000-0005-0000-0000-0000162D0000}"/>
    <cellStyle name="Separador de milhares 10 2 2" xfId="9819" xr:uid="{00000000-0005-0000-0000-0000172D0000}"/>
    <cellStyle name="Separador de milhares 10 2 2 2" xfId="9820" xr:uid="{00000000-0005-0000-0000-0000182D0000}"/>
    <cellStyle name="Separador de milhares 10 2 2 2 2" xfId="10899" xr:uid="{00000000-0005-0000-0000-0000192D0000}"/>
    <cellStyle name="Separador de milhares 10 2 2 2 2 2" xfId="11851" xr:uid="{00000000-0005-0000-0000-00001A2D0000}"/>
    <cellStyle name="Separador de milhares 10 2 2 2 2 2 2" xfId="13752" xr:uid="{00000000-0005-0000-0000-00001B2D0000}"/>
    <cellStyle name="Separador de milhares 10 2 2 2 2 2 2 2" xfId="16604" xr:uid="{00000000-0005-0000-0000-00001C2D0000}"/>
    <cellStyle name="Separador de milhares 10 2 2 2 2 2 3" xfId="15143" xr:uid="{00000000-0005-0000-0000-00001D2D0000}"/>
    <cellStyle name="Separador de milhares 10 2 2 2 2 3" xfId="12952" xr:uid="{00000000-0005-0000-0000-00001E2D0000}"/>
    <cellStyle name="Separador de milhares 10 2 2 2 2 3 2" xfId="15806" xr:uid="{00000000-0005-0000-0000-00001F2D0000}"/>
    <cellStyle name="Separador de milhares 10 2 2 2 2 4" xfId="14345" xr:uid="{00000000-0005-0000-0000-0000202D0000}"/>
    <cellStyle name="Separador de milhares 10 2 2 2 3" xfId="11450" xr:uid="{00000000-0005-0000-0000-0000212D0000}"/>
    <cellStyle name="Separador de milhares 10 2 2 2 3 2" xfId="13353" xr:uid="{00000000-0005-0000-0000-0000222D0000}"/>
    <cellStyle name="Separador de milhares 10 2 2 2 3 2 2" xfId="16205" xr:uid="{00000000-0005-0000-0000-0000232D0000}"/>
    <cellStyle name="Separador de milhares 10 2 2 2 3 3" xfId="14744" xr:uid="{00000000-0005-0000-0000-0000242D0000}"/>
    <cellStyle name="Separador de milhares 10 2 2 2 4" xfId="12641" xr:uid="{00000000-0005-0000-0000-0000252D0000}"/>
    <cellStyle name="Separador de milhares 10 2 2 2 4 2" xfId="15529" xr:uid="{00000000-0005-0000-0000-0000262D0000}"/>
    <cellStyle name="Separador de milhares 10 2 2 2 5" xfId="14137" xr:uid="{00000000-0005-0000-0000-0000272D0000}"/>
    <cellStyle name="Separador de milhares 10 2 2 3" xfId="10898" xr:uid="{00000000-0005-0000-0000-0000282D0000}"/>
    <cellStyle name="Separador de milhares 10 2 2 3 2" xfId="11850" xr:uid="{00000000-0005-0000-0000-0000292D0000}"/>
    <cellStyle name="Separador de milhares 10 2 2 3 2 2" xfId="13751" xr:uid="{00000000-0005-0000-0000-00002A2D0000}"/>
    <cellStyle name="Separador de milhares 10 2 2 3 2 2 2" xfId="16603" xr:uid="{00000000-0005-0000-0000-00002B2D0000}"/>
    <cellStyle name="Separador de milhares 10 2 2 3 2 3" xfId="15142" xr:uid="{00000000-0005-0000-0000-00002C2D0000}"/>
    <cellStyle name="Separador de milhares 10 2 2 3 3" xfId="12951" xr:uid="{00000000-0005-0000-0000-00002D2D0000}"/>
    <cellStyle name="Separador de milhares 10 2 2 3 3 2" xfId="15805" xr:uid="{00000000-0005-0000-0000-00002E2D0000}"/>
    <cellStyle name="Separador de milhares 10 2 2 3 4" xfId="14344" xr:uid="{00000000-0005-0000-0000-00002F2D0000}"/>
    <cellStyle name="Separador de milhares 10 2 2 4" xfId="11449" xr:uid="{00000000-0005-0000-0000-0000302D0000}"/>
    <cellStyle name="Separador de milhares 10 2 2 4 2" xfId="13352" xr:uid="{00000000-0005-0000-0000-0000312D0000}"/>
    <cellStyle name="Separador de milhares 10 2 2 4 2 2" xfId="16204" xr:uid="{00000000-0005-0000-0000-0000322D0000}"/>
    <cellStyle name="Separador de milhares 10 2 2 4 3" xfId="14743" xr:uid="{00000000-0005-0000-0000-0000332D0000}"/>
    <cellStyle name="Separador de milhares 10 2 2 5" xfId="12640" xr:uid="{00000000-0005-0000-0000-0000342D0000}"/>
    <cellStyle name="Separador de milhares 10 2 2 5 2" xfId="15528" xr:uid="{00000000-0005-0000-0000-0000352D0000}"/>
    <cellStyle name="Separador de milhares 10 2 2 6" xfId="14136" xr:uid="{00000000-0005-0000-0000-0000362D0000}"/>
    <cellStyle name="Separador de milhares 10 2 3" xfId="9821" xr:uid="{00000000-0005-0000-0000-0000372D0000}"/>
    <cellStyle name="Separador de milhares 10 2 3 2" xfId="9822" xr:uid="{00000000-0005-0000-0000-0000382D0000}"/>
    <cellStyle name="Separador de milhares 10 2 3 2 2" xfId="10901" xr:uid="{00000000-0005-0000-0000-0000392D0000}"/>
    <cellStyle name="Separador de milhares 10 2 3 2 2 2" xfId="11853" xr:uid="{00000000-0005-0000-0000-00003A2D0000}"/>
    <cellStyle name="Separador de milhares 10 2 3 2 2 2 2" xfId="13754" xr:uid="{00000000-0005-0000-0000-00003B2D0000}"/>
    <cellStyle name="Separador de milhares 10 2 3 2 2 2 2 2" xfId="16606" xr:uid="{00000000-0005-0000-0000-00003C2D0000}"/>
    <cellStyle name="Separador de milhares 10 2 3 2 2 2 3" xfId="15145" xr:uid="{00000000-0005-0000-0000-00003D2D0000}"/>
    <cellStyle name="Separador de milhares 10 2 3 2 2 3" xfId="12954" xr:uid="{00000000-0005-0000-0000-00003E2D0000}"/>
    <cellStyle name="Separador de milhares 10 2 3 2 2 3 2" xfId="15808" xr:uid="{00000000-0005-0000-0000-00003F2D0000}"/>
    <cellStyle name="Separador de milhares 10 2 3 2 2 4" xfId="14347" xr:uid="{00000000-0005-0000-0000-0000402D0000}"/>
    <cellStyle name="Separador de milhares 10 2 3 2 3" xfId="11452" xr:uid="{00000000-0005-0000-0000-0000412D0000}"/>
    <cellStyle name="Separador de milhares 10 2 3 2 3 2" xfId="13355" xr:uid="{00000000-0005-0000-0000-0000422D0000}"/>
    <cellStyle name="Separador de milhares 10 2 3 2 3 2 2" xfId="16207" xr:uid="{00000000-0005-0000-0000-0000432D0000}"/>
    <cellStyle name="Separador de milhares 10 2 3 2 3 3" xfId="14746" xr:uid="{00000000-0005-0000-0000-0000442D0000}"/>
    <cellStyle name="Separador de milhares 10 2 3 2 4" xfId="12643" xr:uid="{00000000-0005-0000-0000-0000452D0000}"/>
    <cellStyle name="Separador de milhares 10 2 3 2 4 2" xfId="15531" xr:uid="{00000000-0005-0000-0000-0000462D0000}"/>
    <cellStyle name="Separador de milhares 10 2 3 2 5" xfId="14139" xr:uid="{00000000-0005-0000-0000-0000472D0000}"/>
    <cellStyle name="Separador de milhares 10 2 3 3" xfId="10900" xr:uid="{00000000-0005-0000-0000-0000482D0000}"/>
    <cellStyle name="Separador de milhares 10 2 3 3 2" xfId="11852" xr:uid="{00000000-0005-0000-0000-0000492D0000}"/>
    <cellStyle name="Separador de milhares 10 2 3 3 2 2" xfId="13753" xr:uid="{00000000-0005-0000-0000-00004A2D0000}"/>
    <cellStyle name="Separador de milhares 10 2 3 3 2 2 2" xfId="16605" xr:uid="{00000000-0005-0000-0000-00004B2D0000}"/>
    <cellStyle name="Separador de milhares 10 2 3 3 2 3" xfId="15144" xr:uid="{00000000-0005-0000-0000-00004C2D0000}"/>
    <cellStyle name="Separador de milhares 10 2 3 3 3" xfId="12953" xr:uid="{00000000-0005-0000-0000-00004D2D0000}"/>
    <cellStyle name="Separador de milhares 10 2 3 3 3 2" xfId="15807" xr:uid="{00000000-0005-0000-0000-00004E2D0000}"/>
    <cellStyle name="Separador de milhares 10 2 3 3 4" xfId="14346" xr:uid="{00000000-0005-0000-0000-00004F2D0000}"/>
    <cellStyle name="Separador de milhares 10 2 3 4" xfId="11451" xr:uid="{00000000-0005-0000-0000-0000502D0000}"/>
    <cellStyle name="Separador de milhares 10 2 3 4 2" xfId="13354" xr:uid="{00000000-0005-0000-0000-0000512D0000}"/>
    <cellStyle name="Separador de milhares 10 2 3 4 2 2" xfId="16206" xr:uid="{00000000-0005-0000-0000-0000522D0000}"/>
    <cellStyle name="Separador de milhares 10 2 3 4 3" xfId="14745" xr:uid="{00000000-0005-0000-0000-0000532D0000}"/>
    <cellStyle name="Separador de milhares 10 2 3 5" xfId="12642" xr:uid="{00000000-0005-0000-0000-0000542D0000}"/>
    <cellStyle name="Separador de milhares 10 2 3 5 2" xfId="15530" xr:uid="{00000000-0005-0000-0000-0000552D0000}"/>
    <cellStyle name="Separador de milhares 10 2 3 6" xfId="14138" xr:uid="{00000000-0005-0000-0000-0000562D0000}"/>
    <cellStyle name="Separador de milhares 10 2 4" xfId="9823" xr:uid="{00000000-0005-0000-0000-0000572D0000}"/>
    <cellStyle name="Separador de milhares 10 2 4 2" xfId="10902" xr:uid="{00000000-0005-0000-0000-0000582D0000}"/>
    <cellStyle name="Separador de milhares 10 2 4 2 2" xfId="11854" xr:uid="{00000000-0005-0000-0000-0000592D0000}"/>
    <cellStyle name="Separador de milhares 10 2 4 2 2 2" xfId="13755" xr:uid="{00000000-0005-0000-0000-00005A2D0000}"/>
    <cellStyle name="Separador de milhares 10 2 4 2 2 2 2" xfId="16607" xr:uid="{00000000-0005-0000-0000-00005B2D0000}"/>
    <cellStyle name="Separador de milhares 10 2 4 2 2 3" xfId="15146" xr:uid="{00000000-0005-0000-0000-00005C2D0000}"/>
    <cellStyle name="Separador de milhares 10 2 4 2 3" xfId="12955" xr:uid="{00000000-0005-0000-0000-00005D2D0000}"/>
    <cellStyle name="Separador de milhares 10 2 4 2 3 2" xfId="15809" xr:uid="{00000000-0005-0000-0000-00005E2D0000}"/>
    <cellStyle name="Separador de milhares 10 2 4 2 4" xfId="14348" xr:uid="{00000000-0005-0000-0000-00005F2D0000}"/>
    <cellStyle name="Separador de milhares 10 2 4 3" xfId="11453" xr:uid="{00000000-0005-0000-0000-0000602D0000}"/>
    <cellStyle name="Separador de milhares 10 2 4 3 2" xfId="13356" xr:uid="{00000000-0005-0000-0000-0000612D0000}"/>
    <cellStyle name="Separador de milhares 10 2 4 3 2 2" xfId="16208" xr:uid="{00000000-0005-0000-0000-0000622D0000}"/>
    <cellStyle name="Separador de milhares 10 2 4 3 3" xfId="14747" xr:uid="{00000000-0005-0000-0000-0000632D0000}"/>
    <cellStyle name="Separador de milhares 10 2 4 4" xfId="12644" xr:uid="{00000000-0005-0000-0000-0000642D0000}"/>
    <cellStyle name="Separador de milhares 10 2 4 4 2" xfId="15532" xr:uid="{00000000-0005-0000-0000-0000652D0000}"/>
    <cellStyle name="Separador de milhares 10 2 4 5" xfId="14140" xr:uid="{00000000-0005-0000-0000-0000662D0000}"/>
    <cellStyle name="Separador de milhares 10 2 5" xfId="10897" xr:uid="{00000000-0005-0000-0000-0000672D0000}"/>
    <cellStyle name="Separador de milhares 10 2 5 2" xfId="11849" xr:uid="{00000000-0005-0000-0000-0000682D0000}"/>
    <cellStyle name="Separador de milhares 10 2 5 2 2" xfId="13750" xr:uid="{00000000-0005-0000-0000-0000692D0000}"/>
    <cellStyle name="Separador de milhares 10 2 5 2 2 2" xfId="16602" xr:uid="{00000000-0005-0000-0000-00006A2D0000}"/>
    <cellStyle name="Separador de milhares 10 2 5 2 3" xfId="15141" xr:uid="{00000000-0005-0000-0000-00006B2D0000}"/>
    <cellStyle name="Separador de milhares 10 2 5 3" xfId="12950" xr:uid="{00000000-0005-0000-0000-00006C2D0000}"/>
    <cellStyle name="Separador de milhares 10 2 5 3 2" xfId="15804" xr:uid="{00000000-0005-0000-0000-00006D2D0000}"/>
    <cellStyle name="Separador de milhares 10 2 5 4" xfId="14343" xr:uid="{00000000-0005-0000-0000-00006E2D0000}"/>
    <cellStyle name="Separador de milhares 10 2 6" xfId="11448" xr:uid="{00000000-0005-0000-0000-00006F2D0000}"/>
    <cellStyle name="Separador de milhares 10 2 6 2" xfId="13351" xr:uid="{00000000-0005-0000-0000-0000702D0000}"/>
    <cellStyle name="Separador de milhares 10 2 6 2 2" xfId="16203" xr:uid="{00000000-0005-0000-0000-0000712D0000}"/>
    <cellStyle name="Separador de milhares 10 2 6 3" xfId="14742" xr:uid="{00000000-0005-0000-0000-0000722D0000}"/>
    <cellStyle name="Separador de milhares 10 2 7" xfId="12639" xr:uid="{00000000-0005-0000-0000-0000732D0000}"/>
    <cellStyle name="Separador de milhares 10 2 7 2" xfId="15527" xr:uid="{00000000-0005-0000-0000-0000742D0000}"/>
    <cellStyle name="Separador de milhares 10 2 8" xfId="14135" xr:uid="{00000000-0005-0000-0000-0000752D0000}"/>
    <cellStyle name="Separador de milhares 10 3" xfId="9824" xr:uid="{00000000-0005-0000-0000-0000762D0000}"/>
    <cellStyle name="Separador de milhares 10 3 2" xfId="9825" xr:uid="{00000000-0005-0000-0000-0000772D0000}"/>
    <cellStyle name="Separador de milhares 10 3 2 2" xfId="9826" xr:uid="{00000000-0005-0000-0000-0000782D0000}"/>
    <cellStyle name="Separador de milhares 10 3 2 2 2" xfId="10905" xr:uid="{00000000-0005-0000-0000-0000792D0000}"/>
    <cellStyle name="Separador de milhares 10 3 2 2 2 2" xfId="11857" xr:uid="{00000000-0005-0000-0000-00007A2D0000}"/>
    <cellStyle name="Separador de milhares 10 3 2 2 2 2 2" xfId="13758" xr:uid="{00000000-0005-0000-0000-00007B2D0000}"/>
    <cellStyle name="Separador de milhares 10 3 2 2 2 2 2 2" xfId="16610" xr:uid="{00000000-0005-0000-0000-00007C2D0000}"/>
    <cellStyle name="Separador de milhares 10 3 2 2 2 2 3" xfId="15149" xr:uid="{00000000-0005-0000-0000-00007D2D0000}"/>
    <cellStyle name="Separador de milhares 10 3 2 2 2 3" xfId="12958" xr:uid="{00000000-0005-0000-0000-00007E2D0000}"/>
    <cellStyle name="Separador de milhares 10 3 2 2 2 3 2" xfId="15812" xr:uid="{00000000-0005-0000-0000-00007F2D0000}"/>
    <cellStyle name="Separador de milhares 10 3 2 2 2 4" xfId="14351" xr:uid="{00000000-0005-0000-0000-0000802D0000}"/>
    <cellStyle name="Separador de milhares 10 3 2 2 3" xfId="11456" xr:uid="{00000000-0005-0000-0000-0000812D0000}"/>
    <cellStyle name="Separador de milhares 10 3 2 2 3 2" xfId="13359" xr:uid="{00000000-0005-0000-0000-0000822D0000}"/>
    <cellStyle name="Separador de milhares 10 3 2 2 3 2 2" xfId="16211" xr:uid="{00000000-0005-0000-0000-0000832D0000}"/>
    <cellStyle name="Separador de milhares 10 3 2 2 3 3" xfId="14750" xr:uid="{00000000-0005-0000-0000-0000842D0000}"/>
    <cellStyle name="Separador de milhares 10 3 2 2 4" xfId="12647" xr:uid="{00000000-0005-0000-0000-0000852D0000}"/>
    <cellStyle name="Separador de milhares 10 3 2 2 4 2" xfId="15535" xr:uid="{00000000-0005-0000-0000-0000862D0000}"/>
    <cellStyle name="Separador de milhares 10 3 2 2 5" xfId="14143" xr:uid="{00000000-0005-0000-0000-0000872D0000}"/>
    <cellStyle name="Separador de milhares 10 3 2 3" xfId="10904" xr:uid="{00000000-0005-0000-0000-0000882D0000}"/>
    <cellStyle name="Separador de milhares 10 3 2 3 2" xfId="11856" xr:uid="{00000000-0005-0000-0000-0000892D0000}"/>
    <cellStyle name="Separador de milhares 10 3 2 3 2 2" xfId="13757" xr:uid="{00000000-0005-0000-0000-00008A2D0000}"/>
    <cellStyle name="Separador de milhares 10 3 2 3 2 2 2" xfId="16609" xr:uid="{00000000-0005-0000-0000-00008B2D0000}"/>
    <cellStyle name="Separador de milhares 10 3 2 3 2 3" xfId="15148" xr:uid="{00000000-0005-0000-0000-00008C2D0000}"/>
    <cellStyle name="Separador de milhares 10 3 2 3 3" xfId="12957" xr:uid="{00000000-0005-0000-0000-00008D2D0000}"/>
    <cellStyle name="Separador de milhares 10 3 2 3 3 2" xfId="15811" xr:uid="{00000000-0005-0000-0000-00008E2D0000}"/>
    <cellStyle name="Separador de milhares 10 3 2 3 4" xfId="14350" xr:uid="{00000000-0005-0000-0000-00008F2D0000}"/>
    <cellStyle name="Separador de milhares 10 3 2 4" xfId="11455" xr:uid="{00000000-0005-0000-0000-0000902D0000}"/>
    <cellStyle name="Separador de milhares 10 3 2 4 2" xfId="13358" xr:uid="{00000000-0005-0000-0000-0000912D0000}"/>
    <cellStyle name="Separador de milhares 10 3 2 4 2 2" xfId="16210" xr:uid="{00000000-0005-0000-0000-0000922D0000}"/>
    <cellStyle name="Separador de milhares 10 3 2 4 3" xfId="14749" xr:uid="{00000000-0005-0000-0000-0000932D0000}"/>
    <cellStyle name="Separador de milhares 10 3 2 5" xfId="12646" xr:uid="{00000000-0005-0000-0000-0000942D0000}"/>
    <cellStyle name="Separador de milhares 10 3 2 5 2" xfId="15534" xr:uid="{00000000-0005-0000-0000-0000952D0000}"/>
    <cellStyle name="Separador de milhares 10 3 2 6" xfId="14142" xr:uid="{00000000-0005-0000-0000-0000962D0000}"/>
    <cellStyle name="Separador de milhares 10 3 3" xfId="9827" xr:uid="{00000000-0005-0000-0000-0000972D0000}"/>
    <cellStyle name="Separador de milhares 10 3 3 2" xfId="9828" xr:uid="{00000000-0005-0000-0000-0000982D0000}"/>
    <cellStyle name="Separador de milhares 10 3 3 2 2" xfId="10907" xr:uid="{00000000-0005-0000-0000-0000992D0000}"/>
    <cellStyle name="Separador de milhares 10 3 3 2 2 2" xfId="11859" xr:uid="{00000000-0005-0000-0000-00009A2D0000}"/>
    <cellStyle name="Separador de milhares 10 3 3 2 2 2 2" xfId="13760" xr:uid="{00000000-0005-0000-0000-00009B2D0000}"/>
    <cellStyle name="Separador de milhares 10 3 3 2 2 2 2 2" xfId="16612" xr:uid="{00000000-0005-0000-0000-00009C2D0000}"/>
    <cellStyle name="Separador de milhares 10 3 3 2 2 2 3" xfId="15151" xr:uid="{00000000-0005-0000-0000-00009D2D0000}"/>
    <cellStyle name="Separador de milhares 10 3 3 2 2 3" xfId="12960" xr:uid="{00000000-0005-0000-0000-00009E2D0000}"/>
    <cellStyle name="Separador de milhares 10 3 3 2 2 3 2" xfId="15814" xr:uid="{00000000-0005-0000-0000-00009F2D0000}"/>
    <cellStyle name="Separador de milhares 10 3 3 2 2 4" xfId="14353" xr:uid="{00000000-0005-0000-0000-0000A02D0000}"/>
    <cellStyle name="Separador de milhares 10 3 3 2 3" xfId="11458" xr:uid="{00000000-0005-0000-0000-0000A12D0000}"/>
    <cellStyle name="Separador de milhares 10 3 3 2 3 2" xfId="13361" xr:uid="{00000000-0005-0000-0000-0000A22D0000}"/>
    <cellStyle name="Separador de milhares 10 3 3 2 3 2 2" xfId="16213" xr:uid="{00000000-0005-0000-0000-0000A32D0000}"/>
    <cellStyle name="Separador de milhares 10 3 3 2 3 3" xfId="14752" xr:uid="{00000000-0005-0000-0000-0000A42D0000}"/>
    <cellStyle name="Separador de milhares 10 3 3 2 4" xfId="12649" xr:uid="{00000000-0005-0000-0000-0000A52D0000}"/>
    <cellStyle name="Separador de milhares 10 3 3 2 4 2" xfId="15537" xr:uid="{00000000-0005-0000-0000-0000A62D0000}"/>
    <cellStyle name="Separador de milhares 10 3 3 2 5" xfId="14145" xr:uid="{00000000-0005-0000-0000-0000A72D0000}"/>
    <cellStyle name="Separador de milhares 10 3 3 3" xfId="10906" xr:uid="{00000000-0005-0000-0000-0000A82D0000}"/>
    <cellStyle name="Separador de milhares 10 3 3 3 2" xfId="11858" xr:uid="{00000000-0005-0000-0000-0000A92D0000}"/>
    <cellStyle name="Separador de milhares 10 3 3 3 2 2" xfId="13759" xr:uid="{00000000-0005-0000-0000-0000AA2D0000}"/>
    <cellStyle name="Separador de milhares 10 3 3 3 2 2 2" xfId="16611" xr:uid="{00000000-0005-0000-0000-0000AB2D0000}"/>
    <cellStyle name="Separador de milhares 10 3 3 3 2 3" xfId="15150" xr:uid="{00000000-0005-0000-0000-0000AC2D0000}"/>
    <cellStyle name="Separador de milhares 10 3 3 3 3" xfId="12959" xr:uid="{00000000-0005-0000-0000-0000AD2D0000}"/>
    <cellStyle name="Separador de milhares 10 3 3 3 3 2" xfId="15813" xr:uid="{00000000-0005-0000-0000-0000AE2D0000}"/>
    <cellStyle name="Separador de milhares 10 3 3 3 4" xfId="14352" xr:uid="{00000000-0005-0000-0000-0000AF2D0000}"/>
    <cellStyle name="Separador de milhares 10 3 3 4" xfId="11457" xr:uid="{00000000-0005-0000-0000-0000B02D0000}"/>
    <cellStyle name="Separador de milhares 10 3 3 4 2" xfId="13360" xr:uid="{00000000-0005-0000-0000-0000B12D0000}"/>
    <cellStyle name="Separador de milhares 10 3 3 4 2 2" xfId="16212" xr:uid="{00000000-0005-0000-0000-0000B22D0000}"/>
    <cellStyle name="Separador de milhares 10 3 3 4 3" xfId="14751" xr:uid="{00000000-0005-0000-0000-0000B32D0000}"/>
    <cellStyle name="Separador de milhares 10 3 3 5" xfId="12648" xr:uid="{00000000-0005-0000-0000-0000B42D0000}"/>
    <cellStyle name="Separador de milhares 10 3 3 5 2" xfId="15536" xr:uid="{00000000-0005-0000-0000-0000B52D0000}"/>
    <cellStyle name="Separador de milhares 10 3 3 6" xfId="14144" xr:uid="{00000000-0005-0000-0000-0000B62D0000}"/>
    <cellStyle name="Separador de milhares 10 3 4" xfId="9829" xr:uid="{00000000-0005-0000-0000-0000B72D0000}"/>
    <cellStyle name="Separador de milhares 10 3 4 2" xfId="10908" xr:uid="{00000000-0005-0000-0000-0000B82D0000}"/>
    <cellStyle name="Separador de milhares 10 3 4 2 2" xfId="11860" xr:uid="{00000000-0005-0000-0000-0000B92D0000}"/>
    <cellStyle name="Separador de milhares 10 3 4 2 2 2" xfId="13761" xr:uid="{00000000-0005-0000-0000-0000BA2D0000}"/>
    <cellStyle name="Separador de milhares 10 3 4 2 2 2 2" xfId="16613" xr:uid="{00000000-0005-0000-0000-0000BB2D0000}"/>
    <cellStyle name="Separador de milhares 10 3 4 2 2 3" xfId="15152" xr:uid="{00000000-0005-0000-0000-0000BC2D0000}"/>
    <cellStyle name="Separador de milhares 10 3 4 2 3" xfId="12961" xr:uid="{00000000-0005-0000-0000-0000BD2D0000}"/>
    <cellStyle name="Separador de milhares 10 3 4 2 3 2" xfId="15815" xr:uid="{00000000-0005-0000-0000-0000BE2D0000}"/>
    <cellStyle name="Separador de milhares 10 3 4 2 4" xfId="14354" xr:uid="{00000000-0005-0000-0000-0000BF2D0000}"/>
    <cellStyle name="Separador de milhares 10 3 4 3" xfId="11459" xr:uid="{00000000-0005-0000-0000-0000C02D0000}"/>
    <cellStyle name="Separador de milhares 10 3 4 3 2" xfId="13362" xr:uid="{00000000-0005-0000-0000-0000C12D0000}"/>
    <cellStyle name="Separador de milhares 10 3 4 3 2 2" xfId="16214" xr:uid="{00000000-0005-0000-0000-0000C22D0000}"/>
    <cellStyle name="Separador de milhares 10 3 4 3 3" xfId="14753" xr:uid="{00000000-0005-0000-0000-0000C32D0000}"/>
    <cellStyle name="Separador de milhares 10 3 4 4" xfId="12650" xr:uid="{00000000-0005-0000-0000-0000C42D0000}"/>
    <cellStyle name="Separador de milhares 10 3 4 4 2" xfId="15538" xr:uid="{00000000-0005-0000-0000-0000C52D0000}"/>
    <cellStyle name="Separador de milhares 10 3 4 5" xfId="14146" xr:uid="{00000000-0005-0000-0000-0000C62D0000}"/>
    <cellStyle name="Separador de milhares 10 3 5" xfId="10903" xr:uid="{00000000-0005-0000-0000-0000C72D0000}"/>
    <cellStyle name="Separador de milhares 10 3 5 2" xfId="11855" xr:uid="{00000000-0005-0000-0000-0000C82D0000}"/>
    <cellStyle name="Separador de milhares 10 3 5 2 2" xfId="13756" xr:uid="{00000000-0005-0000-0000-0000C92D0000}"/>
    <cellStyle name="Separador de milhares 10 3 5 2 2 2" xfId="16608" xr:uid="{00000000-0005-0000-0000-0000CA2D0000}"/>
    <cellStyle name="Separador de milhares 10 3 5 2 3" xfId="15147" xr:uid="{00000000-0005-0000-0000-0000CB2D0000}"/>
    <cellStyle name="Separador de milhares 10 3 5 3" xfId="12956" xr:uid="{00000000-0005-0000-0000-0000CC2D0000}"/>
    <cellStyle name="Separador de milhares 10 3 5 3 2" xfId="15810" xr:uid="{00000000-0005-0000-0000-0000CD2D0000}"/>
    <cellStyle name="Separador de milhares 10 3 5 4" xfId="14349" xr:uid="{00000000-0005-0000-0000-0000CE2D0000}"/>
    <cellStyle name="Separador de milhares 10 3 6" xfId="11454" xr:uid="{00000000-0005-0000-0000-0000CF2D0000}"/>
    <cellStyle name="Separador de milhares 10 3 6 2" xfId="13357" xr:uid="{00000000-0005-0000-0000-0000D02D0000}"/>
    <cellStyle name="Separador de milhares 10 3 6 2 2" xfId="16209" xr:uid="{00000000-0005-0000-0000-0000D12D0000}"/>
    <cellStyle name="Separador de milhares 10 3 6 3" xfId="14748" xr:uid="{00000000-0005-0000-0000-0000D22D0000}"/>
    <cellStyle name="Separador de milhares 10 3 7" xfId="12645" xr:uid="{00000000-0005-0000-0000-0000D32D0000}"/>
    <cellStyle name="Separador de milhares 10 3 7 2" xfId="15533" xr:uid="{00000000-0005-0000-0000-0000D42D0000}"/>
    <cellStyle name="Separador de milhares 10 3 8" xfId="14141" xr:uid="{00000000-0005-0000-0000-0000D52D0000}"/>
    <cellStyle name="Separador de milhares 10 4" xfId="9830" xr:uid="{00000000-0005-0000-0000-0000D62D0000}"/>
    <cellStyle name="Separador de milhares 10 4 2" xfId="9831" xr:uid="{00000000-0005-0000-0000-0000D72D0000}"/>
    <cellStyle name="Separador de milhares 10 4 2 2" xfId="9832" xr:uid="{00000000-0005-0000-0000-0000D82D0000}"/>
    <cellStyle name="Separador de milhares 10 4 2 2 2" xfId="10911" xr:uid="{00000000-0005-0000-0000-0000D92D0000}"/>
    <cellStyle name="Separador de milhares 10 4 2 2 2 2" xfId="11863" xr:uid="{00000000-0005-0000-0000-0000DA2D0000}"/>
    <cellStyle name="Separador de milhares 10 4 2 2 2 2 2" xfId="13764" xr:uid="{00000000-0005-0000-0000-0000DB2D0000}"/>
    <cellStyle name="Separador de milhares 10 4 2 2 2 2 2 2" xfId="16616" xr:uid="{00000000-0005-0000-0000-0000DC2D0000}"/>
    <cellStyle name="Separador de milhares 10 4 2 2 2 2 3" xfId="15155" xr:uid="{00000000-0005-0000-0000-0000DD2D0000}"/>
    <cellStyle name="Separador de milhares 10 4 2 2 2 3" xfId="12964" xr:uid="{00000000-0005-0000-0000-0000DE2D0000}"/>
    <cellStyle name="Separador de milhares 10 4 2 2 2 3 2" xfId="15818" xr:uid="{00000000-0005-0000-0000-0000DF2D0000}"/>
    <cellStyle name="Separador de milhares 10 4 2 2 2 4" xfId="14357" xr:uid="{00000000-0005-0000-0000-0000E02D0000}"/>
    <cellStyle name="Separador de milhares 10 4 2 2 3" xfId="11462" xr:uid="{00000000-0005-0000-0000-0000E12D0000}"/>
    <cellStyle name="Separador de milhares 10 4 2 2 3 2" xfId="13365" xr:uid="{00000000-0005-0000-0000-0000E22D0000}"/>
    <cellStyle name="Separador de milhares 10 4 2 2 3 2 2" xfId="16217" xr:uid="{00000000-0005-0000-0000-0000E32D0000}"/>
    <cellStyle name="Separador de milhares 10 4 2 2 3 3" xfId="14756" xr:uid="{00000000-0005-0000-0000-0000E42D0000}"/>
    <cellStyle name="Separador de milhares 10 4 2 2 4" xfId="12653" xr:uid="{00000000-0005-0000-0000-0000E52D0000}"/>
    <cellStyle name="Separador de milhares 10 4 2 2 4 2" xfId="15541" xr:uid="{00000000-0005-0000-0000-0000E62D0000}"/>
    <cellStyle name="Separador de milhares 10 4 2 2 5" xfId="14149" xr:uid="{00000000-0005-0000-0000-0000E72D0000}"/>
    <cellStyle name="Separador de milhares 10 4 2 3" xfId="10910" xr:uid="{00000000-0005-0000-0000-0000E82D0000}"/>
    <cellStyle name="Separador de milhares 10 4 2 3 2" xfId="11862" xr:uid="{00000000-0005-0000-0000-0000E92D0000}"/>
    <cellStyle name="Separador de milhares 10 4 2 3 2 2" xfId="13763" xr:uid="{00000000-0005-0000-0000-0000EA2D0000}"/>
    <cellStyle name="Separador de milhares 10 4 2 3 2 2 2" xfId="16615" xr:uid="{00000000-0005-0000-0000-0000EB2D0000}"/>
    <cellStyle name="Separador de milhares 10 4 2 3 2 3" xfId="15154" xr:uid="{00000000-0005-0000-0000-0000EC2D0000}"/>
    <cellStyle name="Separador de milhares 10 4 2 3 3" xfId="12963" xr:uid="{00000000-0005-0000-0000-0000ED2D0000}"/>
    <cellStyle name="Separador de milhares 10 4 2 3 3 2" xfId="15817" xr:uid="{00000000-0005-0000-0000-0000EE2D0000}"/>
    <cellStyle name="Separador de milhares 10 4 2 3 4" xfId="14356" xr:uid="{00000000-0005-0000-0000-0000EF2D0000}"/>
    <cellStyle name="Separador de milhares 10 4 2 4" xfId="11461" xr:uid="{00000000-0005-0000-0000-0000F02D0000}"/>
    <cellStyle name="Separador de milhares 10 4 2 4 2" xfId="13364" xr:uid="{00000000-0005-0000-0000-0000F12D0000}"/>
    <cellStyle name="Separador de milhares 10 4 2 4 2 2" xfId="16216" xr:uid="{00000000-0005-0000-0000-0000F22D0000}"/>
    <cellStyle name="Separador de milhares 10 4 2 4 3" xfId="14755" xr:uid="{00000000-0005-0000-0000-0000F32D0000}"/>
    <cellStyle name="Separador de milhares 10 4 2 5" xfId="12652" xr:uid="{00000000-0005-0000-0000-0000F42D0000}"/>
    <cellStyle name="Separador de milhares 10 4 2 5 2" xfId="15540" xr:uid="{00000000-0005-0000-0000-0000F52D0000}"/>
    <cellStyle name="Separador de milhares 10 4 2 6" xfId="14148" xr:uid="{00000000-0005-0000-0000-0000F62D0000}"/>
    <cellStyle name="Separador de milhares 10 4 3" xfId="9833" xr:uid="{00000000-0005-0000-0000-0000F72D0000}"/>
    <cellStyle name="Separador de milhares 10 4 3 2" xfId="9834" xr:uid="{00000000-0005-0000-0000-0000F82D0000}"/>
    <cellStyle name="Separador de milhares 10 4 3 2 2" xfId="10913" xr:uid="{00000000-0005-0000-0000-0000F92D0000}"/>
    <cellStyle name="Separador de milhares 10 4 3 2 2 2" xfId="11865" xr:uid="{00000000-0005-0000-0000-0000FA2D0000}"/>
    <cellStyle name="Separador de milhares 10 4 3 2 2 2 2" xfId="13766" xr:uid="{00000000-0005-0000-0000-0000FB2D0000}"/>
    <cellStyle name="Separador de milhares 10 4 3 2 2 2 2 2" xfId="16618" xr:uid="{00000000-0005-0000-0000-0000FC2D0000}"/>
    <cellStyle name="Separador de milhares 10 4 3 2 2 2 3" xfId="15157" xr:uid="{00000000-0005-0000-0000-0000FD2D0000}"/>
    <cellStyle name="Separador de milhares 10 4 3 2 2 3" xfId="12966" xr:uid="{00000000-0005-0000-0000-0000FE2D0000}"/>
    <cellStyle name="Separador de milhares 10 4 3 2 2 3 2" xfId="15820" xr:uid="{00000000-0005-0000-0000-0000FF2D0000}"/>
    <cellStyle name="Separador de milhares 10 4 3 2 2 4" xfId="14359" xr:uid="{00000000-0005-0000-0000-0000002E0000}"/>
    <cellStyle name="Separador de milhares 10 4 3 2 3" xfId="11464" xr:uid="{00000000-0005-0000-0000-0000012E0000}"/>
    <cellStyle name="Separador de milhares 10 4 3 2 3 2" xfId="13367" xr:uid="{00000000-0005-0000-0000-0000022E0000}"/>
    <cellStyle name="Separador de milhares 10 4 3 2 3 2 2" xfId="16219" xr:uid="{00000000-0005-0000-0000-0000032E0000}"/>
    <cellStyle name="Separador de milhares 10 4 3 2 3 3" xfId="14758" xr:uid="{00000000-0005-0000-0000-0000042E0000}"/>
    <cellStyle name="Separador de milhares 10 4 3 2 4" xfId="12655" xr:uid="{00000000-0005-0000-0000-0000052E0000}"/>
    <cellStyle name="Separador de milhares 10 4 3 2 4 2" xfId="15543" xr:uid="{00000000-0005-0000-0000-0000062E0000}"/>
    <cellStyle name="Separador de milhares 10 4 3 2 5" xfId="14151" xr:uid="{00000000-0005-0000-0000-0000072E0000}"/>
    <cellStyle name="Separador de milhares 10 4 3 3" xfId="10912" xr:uid="{00000000-0005-0000-0000-0000082E0000}"/>
    <cellStyle name="Separador de milhares 10 4 3 3 2" xfId="11864" xr:uid="{00000000-0005-0000-0000-0000092E0000}"/>
    <cellStyle name="Separador de milhares 10 4 3 3 2 2" xfId="13765" xr:uid="{00000000-0005-0000-0000-00000A2E0000}"/>
    <cellStyle name="Separador de milhares 10 4 3 3 2 2 2" xfId="16617" xr:uid="{00000000-0005-0000-0000-00000B2E0000}"/>
    <cellStyle name="Separador de milhares 10 4 3 3 2 3" xfId="15156" xr:uid="{00000000-0005-0000-0000-00000C2E0000}"/>
    <cellStyle name="Separador de milhares 10 4 3 3 3" xfId="12965" xr:uid="{00000000-0005-0000-0000-00000D2E0000}"/>
    <cellStyle name="Separador de milhares 10 4 3 3 3 2" xfId="15819" xr:uid="{00000000-0005-0000-0000-00000E2E0000}"/>
    <cellStyle name="Separador de milhares 10 4 3 3 4" xfId="14358" xr:uid="{00000000-0005-0000-0000-00000F2E0000}"/>
    <cellStyle name="Separador de milhares 10 4 3 4" xfId="11463" xr:uid="{00000000-0005-0000-0000-0000102E0000}"/>
    <cellStyle name="Separador de milhares 10 4 3 4 2" xfId="13366" xr:uid="{00000000-0005-0000-0000-0000112E0000}"/>
    <cellStyle name="Separador de milhares 10 4 3 4 2 2" xfId="16218" xr:uid="{00000000-0005-0000-0000-0000122E0000}"/>
    <cellStyle name="Separador de milhares 10 4 3 4 3" xfId="14757" xr:uid="{00000000-0005-0000-0000-0000132E0000}"/>
    <cellStyle name="Separador de milhares 10 4 3 5" xfId="12654" xr:uid="{00000000-0005-0000-0000-0000142E0000}"/>
    <cellStyle name="Separador de milhares 10 4 3 5 2" xfId="15542" xr:uid="{00000000-0005-0000-0000-0000152E0000}"/>
    <cellStyle name="Separador de milhares 10 4 3 6" xfId="14150" xr:uid="{00000000-0005-0000-0000-0000162E0000}"/>
    <cellStyle name="Separador de milhares 10 4 4" xfId="9835" xr:uid="{00000000-0005-0000-0000-0000172E0000}"/>
    <cellStyle name="Separador de milhares 10 4 4 2" xfId="10914" xr:uid="{00000000-0005-0000-0000-0000182E0000}"/>
    <cellStyle name="Separador de milhares 10 4 4 2 2" xfId="11866" xr:uid="{00000000-0005-0000-0000-0000192E0000}"/>
    <cellStyle name="Separador de milhares 10 4 4 2 2 2" xfId="13767" xr:uid="{00000000-0005-0000-0000-00001A2E0000}"/>
    <cellStyle name="Separador de milhares 10 4 4 2 2 2 2" xfId="16619" xr:uid="{00000000-0005-0000-0000-00001B2E0000}"/>
    <cellStyle name="Separador de milhares 10 4 4 2 2 3" xfId="15158" xr:uid="{00000000-0005-0000-0000-00001C2E0000}"/>
    <cellStyle name="Separador de milhares 10 4 4 2 3" xfId="12967" xr:uid="{00000000-0005-0000-0000-00001D2E0000}"/>
    <cellStyle name="Separador de milhares 10 4 4 2 3 2" xfId="15821" xr:uid="{00000000-0005-0000-0000-00001E2E0000}"/>
    <cellStyle name="Separador de milhares 10 4 4 2 4" xfId="14360" xr:uid="{00000000-0005-0000-0000-00001F2E0000}"/>
    <cellStyle name="Separador de milhares 10 4 4 3" xfId="11465" xr:uid="{00000000-0005-0000-0000-0000202E0000}"/>
    <cellStyle name="Separador de milhares 10 4 4 3 2" xfId="13368" xr:uid="{00000000-0005-0000-0000-0000212E0000}"/>
    <cellStyle name="Separador de milhares 10 4 4 3 2 2" xfId="16220" xr:uid="{00000000-0005-0000-0000-0000222E0000}"/>
    <cellStyle name="Separador de milhares 10 4 4 3 3" xfId="14759" xr:uid="{00000000-0005-0000-0000-0000232E0000}"/>
    <cellStyle name="Separador de milhares 10 4 4 4" xfId="12656" xr:uid="{00000000-0005-0000-0000-0000242E0000}"/>
    <cellStyle name="Separador de milhares 10 4 4 4 2" xfId="15544" xr:uid="{00000000-0005-0000-0000-0000252E0000}"/>
    <cellStyle name="Separador de milhares 10 4 4 5" xfId="14152" xr:uid="{00000000-0005-0000-0000-0000262E0000}"/>
    <cellStyle name="Separador de milhares 10 4 5" xfId="10909" xr:uid="{00000000-0005-0000-0000-0000272E0000}"/>
    <cellStyle name="Separador de milhares 10 4 5 2" xfId="11861" xr:uid="{00000000-0005-0000-0000-0000282E0000}"/>
    <cellStyle name="Separador de milhares 10 4 5 2 2" xfId="13762" xr:uid="{00000000-0005-0000-0000-0000292E0000}"/>
    <cellStyle name="Separador de milhares 10 4 5 2 2 2" xfId="16614" xr:uid="{00000000-0005-0000-0000-00002A2E0000}"/>
    <cellStyle name="Separador de milhares 10 4 5 2 3" xfId="15153" xr:uid="{00000000-0005-0000-0000-00002B2E0000}"/>
    <cellStyle name="Separador de milhares 10 4 5 3" xfId="12962" xr:uid="{00000000-0005-0000-0000-00002C2E0000}"/>
    <cellStyle name="Separador de milhares 10 4 5 3 2" xfId="15816" xr:uid="{00000000-0005-0000-0000-00002D2E0000}"/>
    <cellStyle name="Separador de milhares 10 4 5 4" xfId="14355" xr:uid="{00000000-0005-0000-0000-00002E2E0000}"/>
    <cellStyle name="Separador de milhares 10 4 6" xfId="11460" xr:uid="{00000000-0005-0000-0000-00002F2E0000}"/>
    <cellStyle name="Separador de milhares 10 4 6 2" xfId="13363" xr:uid="{00000000-0005-0000-0000-0000302E0000}"/>
    <cellStyle name="Separador de milhares 10 4 6 2 2" xfId="16215" xr:uid="{00000000-0005-0000-0000-0000312E0000}"/>
    <cellStyle name="Separador de milhares 10 4 6 3" xfId="14754" xr:uid="{00000000-0005-0000-0000-0000322E0000}"/>
    <cellStyle name="Separador de milhares 10 4 7" xfId="12651" xr:uid="{00000000-0005-0000-0000-0000332E0000}"/>
    <cellStyle name="Separador de milhares 10 4 7 2" xfId="15539" xr:uid="{00000000-0005-0000-0000-0000342E0000}"/>
    <cellStyle name="Separador de milhares 10 4 8" xfId="14147" xr:uid="{00000000-0005-0000-0000-0000352E0000}"/>
    <cellStyle name="Separador de milhares 10 5" xfId="9836" xr:uid="{00000000-0005-0000-0000-0000362E0000}"/>
    <cellStyle name="Separador de milhares 10 6" xfId="9837" xr:uid="{00000000-0005-0000-0000-0000372E0000}"/>
    <cellStyle name="Separador de milhares 10 6 2" xfId="9838" xr:uid="{00000000-0005-0000-0000-0000382E0000}"/>
    <cellStyle name="Separador de milhares 10 6 2 2" xfId="10916" xr:uid="{00000000-0005-0000-0000-0000392E0000}"/>
    <cellStyle name="Separador de milhares 10 6 2 2 2" xfId="11868" xr:uid="{00000000-0005-0000-0000-00003A2E0000}"/>
    <cellStyle name="Separador de milhares 10 6 2 2 2 2" xfId="13769" xr:uid="{00000000-0005-0000-0000-00003B2E0000}"/>
    <cellStyle name="Separador de milhares 10 6 2 2 2 2 2" xfId="16621" xr:uid="{00000000-0005-0000-0000-00003C2E0000}"/>
    <cellStyle name="Separador de milhares 10 6 2 2 2 3" xfId="15160" xr:uid="{00000000-0005-0000-0000-00003D2E0000}"/>
    <cellStyle name="Separador de milhares 10 6 2 2 3" xfId="12969" xr:uid="{00000000-0005-0000-0000-00003E2E0000}"/>
    <cellStyle name="Separador de milhares 10 6 2 2 3 2" xfId="15823" xr:uid="{00000000-0005-0000-0000-00003F2E0000}"/>
    <cellStyle name="Separador de milhares 10 6 2 2 4" xfId="14362" xr:uid="{00000000-0005-0000-0000-0000402E0000}"/>
    <cellStyle name="Separador de milhares 10 6 2 3" xfId="11467" xr:uid="{00000000-0005-0000-0000-0000412E0000}"/>
    <cellStyle name="Separador de milhares 10 6 2 3 2" xfId="13370" xr:uid="{00000000-0005-0000-0000-0000422E0000}"/>
    <cellStyle name="Separador de milhares 10 6 2 3 2 2" xfId="16222" xr:uid="{00000000-0005-0000-0000-0000432E0000}"/>
    <cellStyle name="Separador de milhares 10 6 2 3 3" xfId="14761" xr:uid="{00000000-0005-0000-0000-0000442E0000}"/>
    <cellStyle name="Separador de milhares 10 6 2 4" xfId="12658" xr:uid="{00000000-0005-0000-0000-0000452E0000}"/>
    <cellStyle name="Separador de milhares 10 6 2 4 2" xfId="15546" xr:uid="{00000000-0005-0000-0000-0000462E0000}"/>
    <cellStyle name="Separador de milhares 10 6 2 5" xfId="14154" xr:uid="{00000000-0005-0000-0000-0000472E0000}"/>
    <cellStyle name="Separador de milhares 10 6 3" xfId="10915" xr:uid="{00000000-0005-0000-0000-0000482E0000}"/>
    <cellStyle name="Separador de milhares 10 6 3 2" xfId="11867" xr:uid="{00000000-0005-0000-0000-0000492E0000}"/>
    <cellStyle name="Separador de milhares 10 6 3 2 2" xfId="13768" xr:uid="{00000000-0005-0000-0000-00004A2E0000}"/>
    <cellStyle name="Separador de milhares 10 6 3 2 2 2" xfId="16620" xr:uid="{00000000-0005-0000-0000-00004B2E0000}"/>
    <cellStyle name="Separador de milhares 10 6 3 2 3" xfId="15159" xr:uid="{00000000-0005-0000-0000-00004C2E0000}"/>
    <cellStyle name="Separador de milhares 10 6 3 3" xfId="12968" xr:uid="{00000000-0005-0000-0000-00004D2E0000}"/>
    <cellStyle name="Separador de milhares 10 6 3 3 2" xfId="15822" xr:uid="{00000000-0005-0000-0000-00004E2E0000}"/>
    <cellStyle name="Separador de milhares 10 6 3 4" xfId="14361" xr:uid="{00000000-0005-0000-0000-00004F2E0000}"/>
    <cellStyle name="Separador de milhares 10 6 4" xfId="11466" xr:uid="{00000000-0005-0000-0000-0000502E0000}"/>
    <cellStyle name="Separador de milhares 10 6 4 2" xfId="13369" xr:uid="{00000000-0005-0000-0000-0000512E0000}"/>
    <cellStyle name="Separador de milhares 10 6 4 2 2" xfId="16221" xr:uid="{00000000-0005-0000-0000-0000522E0000}"/>
    <cellStyle name="Separador de milhares 10 6 4 3" xfId="14760" xr:uid="{00000000-0005-0000-0000-0000532E0000}"/>
    <cellStyle name="Separador de milhares 10 6 5" xfId="12657" xr:uid="{00000000-0005-0000-0000-0000542E0000}"/>
    <cellStyle name="Separador de milhares 10 6 5 2" xfId="15545" xr:uid="{00000000-0005-0000-0000-0000552E0000}"/>
    <cellStyle name="Separador de milhares 10 6 6" xfId="14153" xr:uid="{00000000-0005-0000-0000-0000562E0000}"/>
    <cellStyle name="Separador de milhares 10 7" xfId="9839" xr:uid="{00000000-0005-0000-0000-0000572E0000}"/>
    <cellStyle name="Separador de milhares 10 7 2" xfId="9840" xr:uid="{00000000-0005-0000-0000-0000582E0000}"/>
    <cellStyle name="Separador de milhares 10 7 2 2" xfId="10918" xr:uid="{00000000-0005-0000-0000-0000592E0000}"/>
    <cellStyle name="Separador de milhares 10 7 2 2 2" xfId="11870" xr:uid="{00000000-0005-0000-0000-00005A2E0000}"/>
    <cellStyle name="Separador de milhares 10 7 2 2 2 2" xfId="13771" xr:uid="{00000000-0005-0000-0000-00005B2E0000}"/>
    <cellStyle name="Separador de milhares 10 7 2 2 2 2 2" xfId="16623" xr:uid="{00000000-0005-0000-0000-00005C2E0000}"/>
    <cellStyle name="Separador de milhares 10 7 2 2 2 3" xfId="15162" xr:uid="{00000000-0005-0000-0000-00005D2E0000}"/>
    <cellStyle name="Separador de milhares 10 7 2 2 3" xfId="12971" xr:uid="{00000000-0005-0000-0000-00005E2E0000}"/>
    <cellStyle name="Separador de milhares 10 7 2 2 3 2" xfId="15825" xr:uid="{00000000-0005-0000-0000-00005F2E0000}"/>
    <cellStyle name="Separador de milhares 10 7 2 2 4" xfId="14364" xr:uid="{00000000-0005-0000-0000-0000602E0000}"/>
    <cellStyle name="Separador de milhares 10 7 2 3" xfId="11469" xr:uid="{00000000-0005-0000-0000-0000612E0000}"/>
    <cellStyle name="Separador de milhares 10 7 2 3 2" xfId="13372" xr:uid="{00000000-0005-0000-0000-0000622E0000}"/>
    <cellStyle name="Separador de milhares 10 7 2 3 2 2" xfId="16224" xr:uid="{00000000-0005-0000-0000-0000632E0000}"/>
    <cellStyle name="Separador de milhares 10 7 2 3 3" xfId="14763" xr:uid="{00000000-0005-0000-0000-0000642E0000}"/>
    <cellStyle name="Separador de milhares 10 7 2 4" xfId="12660" xr:uid="{00000000-0005-0000-0000-0000652E0000}"/>
    <cellStyle name="Separador de milhares 10 7 2 4 2" xfId="15548" xr:uid="{00000000-0005-0000-0000-0000662E0000}"/>
    <cellStyle name="Separador de milhares 10 7 2 5" xfId="14156" xr:uid="{00000000-0005-0000-0000-0000672E0000}"/>
    <cellStyle name="Separador de milhares 10 7 3" xfId="10917" xr:uid="{00000000-0005-0000-0000-0000682E0000}"/>
    <cellStyle name="Separador de milhares 10 7 3 2" xfId="11869" xr:uid="{00000000-0005-0000-0000-0000692E0000}"/>
    <cellStyle name="Separador de milhares 10 7 3 2 2" xfId="13770" xr:uid="{00000000-0005-0000-0000-00006A2E0000}"/>
    <cellStyle name="Separador de milhares 10 7 3 2 2 2" xfId="16622" xr:uid="{00000000-0005-0000-0000-00006B2E0000}"/>
    <cellStyle name="Separador de milhares 10 7 3 2 3" xfId="15161" xr:uid="{00000000-0005-0000-0000-00006C2E0000}"/>
    <cellStyle name="Separador de milhares 10 7 3 3" xfId="12970" xr:uid="{00000000-0005-0000-0000-00006D2E0000}"/>
    <cellStyle name="Separador de milhares 10 7 3 3 2" xfId="15824" xr:uid="{00000000-0005-0000-0000-00006E2E0000}"/>
    <cellStyle name="Separador de milhares 10 7 3 4" xfId="14363" xr:uid="{00000000-0005-0000-0000-00006F2E0000}"/>
    <cellStyle name="Separador de milhares 10 7 4" xfId="11468" xr:uid="{00000000-0005-0000-0000-0000702E0000}"/>
    <cellStyle name="Separador de milhares 10 7 4 2" xfId="13371" xr:uid="{00000000-0005-0000-0000-0000712E0000}"/>
    <cellStyle name="Separador de milhares 10 7 4 2 2" xfId="16223" xr:uid="{00000000-0005-0000-0000-0000722E0000}"/>
    <cellStyle name="Separador de milhares 10 7 4 3" xfId="14762" xr:uid="{00000000-0005-0000-0000-0000732E0000}"/>
    <cellStyle name="Separador de milhares 10 7 5" xfId="12659" xr:uid="{00000000-0005-0000-0000-0000742E0000}"/>
    <cellStyle name="Separador de milhares 10 7 5 2" xfId="15547" xr:uid="{00000000-0005-0000-0000-0000752E0000}"/>
    <cellStyle name="Separador de milhares 10 7 6" xfId="14155" xr:uid="{00000000-0005-0000-0000-0000762E0000}"/>
    <cellStyle name="Separador de milhares 10 8" xfId="9841" xr:uid="{00000000-0005-0000-0000-0000772E0000}"/>
    <cellStyle name="Separador de milhares 10 8 2" xfId="10919" xr:uid="{00000000-0005-0000-0000-0000782E0000}"/>
    <cellStyle name="Separador de milhares 10 8 2 2" xfId="11871" xr:uid="{00000000-0005-0000-0000-0000792E0000}"/>
    <cellStyle name="Separador de milhares 10 8 2 2 2" xfId="13772" xr:uid="{00000000-0005-0000-0000-00007A2E0000}"/>
    <cellStyle name="Separador de milhares 10 8 2 2 2 2" xfId="16624" xr:uid="{00000000-0005-0000-0000-00007B2E0000}"/>
    <cellStyle name="Separador de milhares 10 8 2 2 3" xfId="15163" xr:uid="{00000000-0005-0000-0000-00007C2E0000}"/>
    <cellStyle name="Separador de milhares 10 8 2 3" xfId="12972" xr:uid="{00000000-0005-0000-0000-00007D2E0000}"/>
    <cellStyle name="Separador de milhares 10 8 2 3 2" xfId="15826" xr:uid="{00000000-0005-0000-0000-00007E2E0000}"/>
    <cellStyle name="Separador de milhares 10 8 2 4" xfId="14365" xr:uid="{00000000-0005-0000-0000-00007F2E0000}"/>
    <cellStyle name="Separador de milhares 10 8 3" xfId="11470" xr:uid="{00000000-0005-0000-0000-0000802E0000}"/>
    <cellStyle name="Separador de milhares 10 8 3 2" xfId="13373" xr:uid="{00000000-0005-0000-0000-0000812E0000}"/>
    <cellStyle name="Separador de milhares 10 8 3 2 2" xfId="16225" xr:uid="{00000000-0005-0000-0000-0000822E0000}"/>
    <cellStyle name="Separador de milhares 10 8 3 3" xfId="14764" xr:uid="{00000000-0005-0000-0000-0000832E0000}"/>
    <cellStyle name="Separador de milhares 10 8 4" xfId="12661" xr:uid="{00000000-0005-0000-0000-0000842E0000}"/>
    <cellStyle name="Separador de milhares 10 8 4 2" xfId="15549" xr:uid="{00000000-0005-0000-0000-0000852E0000}"/>
    <cellStyle name="Separador de milhares 10 8 5" xfId="14157" xr:uid="{00000000-0005-0000-0000-0000862E0000}"/>
    <cellStyle name="Separador de milhares 10 9" xfId="10896" xr:uid="{00000000-0005-0000-0000-0000872E0000}"/>
    <cellStyle name="Separador de milhares 10 9 2" xfId="11848" xr:uid="{00000000-0005-0000-0000-0000882E0000}"/>
    <cellStyle name="Separador de milhares 10 9 2 2" xfId="13749" xr:uid="{00000000-0005-0000-0000-0000892E0000}"/>
    <cellStyle name="Separador de milhares 10 9 2 2 2" xfId="16601" xr:uid="{00000000-0005-0000-0000-00008A2E0000}"/>
    <cellStyle name="Separador de milhares 10 9 2 3" xfId="15140" xr:uid="{00000000-0005-0000-0000-00008B2E0000}"/>
    <cellStyle name="Separador de milhares 10 9 3" xfId="12949" xr:uid="{00000000-0005-0000-0000-00008C2E0000}"/>
    <cellStyle name="Separador de milhares 10 9 3 2" xfId="15803" xr:uid="{00000000-0005-0000-0000-00008D2E0000}"/>
    <cellStyle name="Separador de milhares 10 9 4" xfId="14342" xr:uid="{00000000-0005-0000-0000-00008E2E0000}"/>
    <cellStyle name="Separador de milhares 10_Cash Alu" xfId="9842" xr:uid="{00000000-0005-0000-0000-00008F2E0000}"/>
    <cellStyle name="Separador de milhares 11" xfId="9843" xr:uid="{00000000-0005-0000-0000-0000902E0000}"/>
    <cellStyle name="Separador de milhares 11 10" xfId="12662" xr:uid="{00000000-0005-0000-0000-0000912E0000}"/>
    <cellStyle name="Separador de milhares 11 10 2" xfId="15550" xr:uid="{00000000-0005-0000-0000-0000922E0000}"/>
    <cellStyle name="Separador de milhares 11 11" xfId="14158" xr:uid="{00000000-0005-0000-0000-0000932E0000}"/>
    <cellStyle name="Separador de milhares 11 2" xfId="9844" xr:uid="{00000000-0005-0000-0000-0000942E0000}"/>
    <cellStyle name="Separador de milhares 11 2 2" xfId="9845" xr:uid="{00000000-0005-0000-0000-0000952E0000}"/>
    <cellStyle name="Separador de milhares 11 2 2 2" xfId="9846" xr:uid="{00000000-0005-0000-0000-0000962E0000}"/>
    <cellStyle name="Separador de milhares 11 2 2 2 2" xfId="10923" xr:uid="{00000000-0005-0000-0000-0000972E0000}"/>
    <cellStyle name="Separador de milhares 11 2 2 2 2 2" xfId="11875" xr:uid="{00000000-0005-0000-0000-0000982E0000}"/>
    <cellStyle name="Separador de milhares 11 2 2 2 2 2 2" xfId="13776" xr:uid="{00000000-0005-0000-0000-0000992E0000}"/>
    <cellStyle name="Separador de milhares 11 2 2 2 2 2 2 2" xfId="16628" xr:uid="{00000000-0005-0000-0000-00009A2E0000}"/>
    <cellStyle name="Separador de milhares 11 2 2 2 2 2 3" xfId="15167" xr:uid="{00000000-0005-0000-0000-00009B2E0000}"/>
    <cellStyle name="Separador de milhares 11 2 2 2 2 3" xfId="12976" xr:uid="{00000000-0005-0000-0000-00009C2E0000}"/>
    <cellStyle name="Separador de milhares 11 2 2 2 2 3 2" xfId="15830" xr:uid="{00000000-0005-0000-0000-00009D2E0000}"/>
    <cellStyle name="Separador de milhares 11 2 2 2 2 4" xfId="14369" xr:uid="{00000000-0005-0000-0000-00009E2E0000}"/>
    <cellStyle name="Separador de milhares 11 2 2 2 3" xfId="11474" xr:uid="{00000000-0005-0000-0000-00009F2E0000}"/>
    <cellStyle name="Separador de milhares 11 2 2 2 3 2" xfId="13377" xr:uid="{00000000-0005-0000-0000-0000A02E0000}"/>
    <cellStyle name="Separador de milhares 11 2 2 2 3 2 2" xfId="16229" xr:uid="{00000000-0005-0000-0000-0000A12E0000}"/>
    <cellStyle name="Separador de milhares 11 2 2 2 3 3" xfId="14768" xr:uid="{00000000-0005-0000-0000-0000A22E0000}"/>
    <cellStyle name="Separador de milhares 11 2 2 2 4" xfId="12665" xr:uid="{00000000-0005-0000-0000-0000A32E0000}"/>
    <cellStyle name="Separador de milhares 11 2 2 2 4 2" xfId="15553" xr:uid="{00000000-0005-0000-0000-0000A42E0000}"/>
    <cellStyle name="Separador de milhares 11 2 2 2 5" xfId="14161" xr:uid="{00000000-0005-0000-0000-0000A52E0000}"/>
    <cellStyle name="Separador de milhares 11 2 2 3" xfId="10922" xr:uid="{00000000-0005-0000-0000-0000A62E0000}"/>
    <cellStyle name="Separador de milhares 11 2 2 3 2" xfId="11874" xr:uid="{00000000-0005-0000-0000-0000A72E0000}"/>
    <cellStyle name="Separador de milhares 11 2 2 3 2 2" xfId="13775" xr:uid="{00000000-0005-0000-0000-0000A82E0000}"/>
    <cellStyle name="Separador de milhares 11 2 2 3 2 2 2" xfId="16627" xr:uid="{00000000-0005-0000-0000-0000A92E0000}"/>
    <cellStyle name="Separador de milhares 11 2 2 3 2 3" xfId="15166" xr:uid="{00000000-0005-0000-0000-0000AA2E0000}"/>
    <cellStyle name="Separador de milhares 11 2 2 3 3" xfId="12975" xr:uid="{00000000-0005-0000-0000-0000AB2E0000}"/>
    <cellStyle name="Separador de milhares 11 2 2 3 3 2" xfId="15829" xr:uid="{00000000-0005-0000-0000-0000AC2E0000}"/>
    <cellStyle name="Separador de milhares 11 2 2 3 4" xfId="14368" xr:uid="{00000000-0005-0000-0000-0000AD2E0000}"/>
    <cellStyle name="Separador de milhares 11 2 2 4" xfId="11473" xr:uid="{00000000-0005-0000-0000-0000AE2E0000}"/>
    <cellStyle name="Separador de milhares 11 2 2 4 2" xfId="13376" xr:uid="{00000000-0005-0000-0000-0000AF2E0000}"/>
    <cellStyle name="Separador de milhares 11 2 2 4 2 2" xfId="16228" xr:uid="{00000000-0005-0000-0000-0000B02E0000}"/>
    <cellStyle name="Separador de milhares 11 2 2 4 3" xfId="14767" xr:uid="{00000000-0005-0000-0000-0000B12E0000}"/>
    <cellStyle name="Separador de milhares 11 2 2 5" xfId="12664" xr:uid="{00000000-0005-0000-0000-0000B22E0000}"/>
    <cellStyle name="Separador de milhares 11 2 2 5 2" xfId="15552" xr:uid="{00000000-0005-0000-0000-0000B32E0000}"/>
    <cellStyle name="Separador de milhares 11 2 2 6" xfId="14160" xr:uid="{00000000-0005-0000-0000-0000B42E0000}"/>
    <cellStyle name="Separador de milhares 11 2 3" xfId="9847" xr:uid="{00000000-0005-0000-0000-0000B52E0000}"/>
    <cellStyle name="Separador de milhares 11 2 3 2" xfId="9848" xr:uid="{00000000-0005-0000-0000-0000B62E0000}"/>
    <cellStyle name="Separador de milhares 11 2 3 2 2" xfId="10925" xr:uid="{00000000-0005-0000-0000-0000B72E0000}"/>
    <cellStyle name="Separador de milhares 11 2 3 2 2 2" xfId="11877" xr:uid="{00000000-0005-0000-0000-0000B82E0000}"/>
    <cellStyle name="Separador de milhares 11 2 3 2 2 2 2" xfId="13778" xr:uid="{00000000-0005-0000-0000-0000B92E0000}"/>
    <cellStyle name="Separador de milhares 11 2 3 2 2 2 2 2" xfId="16630" xr:uid="{00000000-0005-0000-0000-0000BA2E0000}"/>
    <cellStyle name="Separador de milhares 11 2 3 2 2 2 3" xfId="15169" xr:uid="{00000000-0005-0000-0000-0000BB2E0000}"/>
    <cellStyle name="Separador de milhares 11 2 3 2 2 3" xfId="12978" xr:uid="{00000000-0005-0000-0000-0000BC2E0000}"/>
    <cellStyle name="Separador de milhares 11 2 3 2 2 3 2" xfId="15832" xr:uid="{00000000-0005-0000-0000-0000BD2E0000}"/>
    <cellStyle name="Separador de milhares 11 2 3 2 2 4" xfId="14371" xr:uid="{00000000-0005-0000-0000-0000BE2E0000}"/>
    <cellStyle name="Separador de milhares 11 2 3 2 3" xfId="11476" xr:uid="{00000000-0005-0000-0000-0000BF2E0000}"/>
    <cellStyle name="Separador de milhares 11 2 3 2 3 2" xfId="13379" xr:uid="{00000000-0005-0000-0000-0000C02E0000}"/>
    <cellStyle name="Separador de milhares 11 2 3 2 3 2 2" xfId="16231" xr:uid="{00000000-0005-0000-0000-0000C12E0000}"/>
    <cellStyle name="Separador de milhares 11 2 3 2 3 3" xfId="14770" xr:uid="{00000000-0005-0000-0000-0000C22E0000}"/>
    <cellStyle name="Separador de milhares 11 2 3 2 4" xfId="12667" xr:uid="{00000000-0005-0000-0000-0000C32E0000}"/>
    <cellStyle name="Separador de milhares 11 2 3 2 4 2" xfId="15555" xr:uid="{00000000-0005-0000-0000-0000C42E0000}"/>
    <cellStyle name="Separador de milhares 11 2 3 2 5" xfId="14163" xr:uid="{00000000-0005-0000-0000-0000C52E0000}"/>
    <cellStyle name="Separador de milhares 11 2 3 3" xfId="10924" xr:uid="{00000000-0005-0000-0000-0000C62E0000}"/>
    <cellStyle name="Separador de milhares 11 2 3 3 2" xfId="11876" xr:uid="{00000000-0005-0000-0000-0000C72E0000}"/>
    <cellStyle name="Separador de milhares 11 2 3 3 2 2" xfId="13777" xr:uid="{00000000-0005-0000-0000-0000C82E0000}"/>
    <cellStyle name="Separador de milhares 11 2 3 3 2 2 2" xfId="16629" xr:uid="{00000000-0005-0000-0000-0000C92E0000}"/>
    <cellStyle name="Separador de milhares 11 2 3 3 2 3" xfId="15168" xr:uid="{00000000-0005-0000-0000-0000CA2E0000}"/>
    <cellStyle name="Separador de milhares 11 2 3 3 3" xfId="12977" xr:uid="{00000000-0005-0000-0000-0000CB2E0000}"/>
    <cellStyle name="Separador de milhares 11 2 3 3 3 2" xfId="15831" xr:uid="{00000000-0005-0000-0000-0000CC2E0000}"/>
    <cellStyle name="Separador de milhares 11 2 3 3 4" xfId="14370" xr:uid="{00000000-0005-0000-0000-0000CD2E0000}"/>
    <cellStyle name="Separador de milhares 11 2 3 4" xfId="11475" xr:uid="{00000000-0005-0000-0000-0000CE2E0000}"/>
    <cellStyle name="Separador de milhares 11 2 3 4 2" xfId="13378" xr:uid="{00000000-0005-0000-0000-0000CF2E0000}"/>
    <cellStyle name="Separador de milhares 11 2 3 4 2 2" xfId="16230" xr:uid="{00000000-0005-0000-0000-0000D02E0000}"/>
    <cellStyle name="Separador de milhares 11 2 3 4 3" xfId="14769" xr:uid="{00000000-0005-0000-0000-0000D12E0000}"/>
    <cellStyle name="Separador de milhares 11 2 3 5" xfId="12666" xr:uid="{00000000-0005-0000-0000-0000D22E0000}"/>
    <cellStyle name="Separador de milhares 11 2 3 5 2" xfId="15554" xr:uid="{00000000-0005-0000-0000-0000D32E0000}"/>
    <cellStyle name="Separador de milhares 11 2 3 6" xfId="14162" xr:uid="{00000000-0005-0000-0000-0000D42E0000}"/>
    <cellStyle name="Separador de milhares 11 2 4" xfId="9849" xr:uid="{00000000-0005-0000-0000-0000D52E0000}"/>
    <cellStyle name="Separador de milhares 11 2 4 2" xfId="10926" xr:uid="{00000000-0005-0000-0000-0000D62E0000}"/>
    <cellStyle name="Separador de milhares 11 2 4 2 2" xfId="11878" xr:uid="{00000000-0005-0000-0000-0000D72E0000}"/>
    <cellStyle name="Separador de milhares 11 2 4 2 2 2" xfId="13779" xr:uid="{00000000-0005-0000-0000-0000D82E0000}"/>
    <cellStyle name="Separador de milhares 11 2 4 2 2 2 2" xfId="16631" xr:uid="{00000000-0005-0000-0000-0000D92E0000}"/>
    <cellStyle name="Separador de milhares 11 2 4 2 2 3" xfId="15170" xr:uid="{00000000-0005-0000-0000-0000DA2E0000}"/>
    <cellStyle name="Separador de milhares 11 2 4 2 3" xfId="12979" xr:uid="{00000000-0005-0000-0000-0000DB2E0000}"/>
    <cellStyle name="Separador de milhares 11 2 4 2 3 2" xfId="15833" xr:uid="{00000000-0005-0000-0000-0000DC2E0000}"/>
    <cellStyle name="Separador de milhares 11 2 4 2 4" xfId="14372" xr:uid="{00000000-0005-0000-0000-0000DD2E0000}"/>
    <cellStyle name="Separador de milhares 11 2 4 3" xfId="11477" xr:uid="{00000000-0005-0000-0000-0000DE2E0000}"/>
    <cellStyle name="Separador de milhares 11 2 4 3 2" xfId="13380" xr:uid="{00000000-0005-0000-0000-0000DF2E0000}"/>
    <cellStyle name="Separador de milhares 11 2 4 3 2 2" xfId="16232" xr:uid="{00000000-0005-0000-0000-0000E02E0000}"/>
    <cellStyle name="Separador de milhares 11 2 4 3 3" xfId="14771" xr:uid="{00000000-0005-0000-0000-0000E12E0000}"/>
    <cellStyle name="Separador de milhares 11 2 4 4" xfId="12668" xr:uid="{00000000-0005-0000-0000-0000E22E0000}"/>
    <cellStyle name="Separador de milhares 11 2 4 4 2" xfId="15556" xr:uid="{00000000-0005-0000-0000-0000E32E0000}"/>
    <cellStyle name="Separador de milhares 11 2 4 5" xfId="14164" xr:uid="{00000000-0005-0000-0000-0000E42E0000}"/>
    <cellStyle name="Separador de milhares 11 2 5" xfId="10921" xr:uid="{00000000-0005-0000-0000-0000E52E0000}"/>
    <cellStyle name="Separador de milhares 11 2 5 2" xfId="11873" xr:uid="{00000000-0005-0000-0000-0000E62E0000}"/>
    <cellStyle name="Separador de milhares 11 2 5 2 2" xfId="13774" xr:uid="{00000000-0005-0000-0000-0000E72E0000}"/>
    <cellStyle name="Separador de milhares 11 2 5 2 2 2" xfId="16626" xr:uid="{00000000-0005-0000-0000-0000E82E0000}"/>
    <cellStyle name="Separador de milhares 11 2 5 2 3" xfId="15165" xr:uid="{00000000-0005-0000-0000-0000E92E0000}"/>
    <cellStyle name="Separador de milhares 11 2 5 3" xfId="12974" xr:uid="{00000000-0005-0000-0000-0000EA2E0000}"/>
    <cellStyle name="Separador de milhares 11 2 5 3 2" xfId="15828" xr:uid="{00000000-0005-0000-0000-0000EB2E0000}"/>
    <cellStyle name="Separador de milhares 11 2 5 4" xfId="14367" xr:uid="{00000000-0005-0000-0000-0000EC2E0000}"/>
    <cellStyle name="Separador de milhares 11 2 6" xfId="11472" xr:uid="{00000000-0005-0000-0000-0000ED2E0000}"/>
    <cellStyle name="Separador de milhares 11 2 6 2" xfId="13375" xr:uid="{00000000-0005-0000-0000-0000EE2E0000}"/>
    <cellStyle name="Separador de milhares 11 2 6 2 2" xfId="16227" xr:uid="{00000000-0005-0000-0000-0000EF2E0000}"/>
    <cellStyle name="Separador de milhares 11 2 6 3" xfId="14766" xr:uid="{00000000-0005-0000-0000-0000F02E0000}"/>
    <cellStyle name="Separador de milhares 11 2 7" xfId="12663" xr:uid="{00000000-0005-0000-0000-0000F12E0000}"/>
    <cellStyle name="Separador de milhares 11 2 7 2" xfId="15551" xr:uid="{00000000-0005-0000-0000-0000F22E0000}"/>
    <cellStyle name="Separador de milhares 11 2 8" xfId="14159" xr:uid="{00000000-0005-0000-0000-0000F32E0000}"/>
    <cellStyle name="Separador de milhares 11 3" xfId="9850" xr:uid="{00000000-0005-0000-0000-0000F42E0000}"/>
    <cellStyle name="Separador de milhares 11 3 2" xfId="9851" xr:uid="{00000000-0005-0000-0000-0000F52E0000}"/>
    <cellStyle name="Separador de milhares 11 3 2 2" xfId="9852" xr:uid="{00000000-0005-0000-0000-0000F62E0000}"/>
    <cellStyle name="Separador de milhares 11 3 2 2 2" xfId="10929" xr:uid="{00000000-0005-0000-0000-0000F72E0000}"/>
    <cellStyle name="Separador de milhares 11 3 2 2 2 2" xfId="11881" xr:uid="{00000000-0005-0000-0000-0000F82E0000}"/>
    <cellStyle name="Separador de milhares 11 3 2 2 2 2 2" xfId="13782" xr:uid="{00000000-0005-0000-0000-0000F92E0000}"/>
    <cellStyle name="Separador de milhares 11 3 2 2 2 2 2 2" xfId="16634" xr:uid="{00000000-0005-0000-0000-0000FA2E0000}"/>
    <cellStyle name="Separador de milhares 11 3 2 2 2 2 3" xfId="15173" xr:uid="{00000000-0005-0000-0000-0000FB2E0000}"/>
    <cellStyle name="Separador de milhares 11 3 2 2 2 3" xfId="12982" xr:uid="{00000000-0005-0000-0000-0000FC2E0000}"/>
    <cellStyle name="Separador de milhares 11 3 2 2 2 3 2" xfId="15836" xr:uid="{00000000-0005-0000-0000-0000FD2E0000}"/>
    <cellStyle name="Separador de milhares 11 3 2 2 2 4" xfId="14375" xr:uid="{00000000-0005-0000-0000-0000FE2E0000}"/>
    <cellStyle name="Separador de milhares 11 3 2 2 3" xfId="11480" xr:uid="{00000000-0005-0000-0000-0000FF2E0000}"/>
    <cellStyle name="Separador de milhares 11 3 2 2 3 2" xfId="13383" xr:uid="{00000000-0005-0000-0000-0000002F0000}"/>
    <cellStyle name="Separador de milhares 11 3 2 2 3 2 2" xfId="16235" xr:uid="{00000000-0005-0000-0000-0000012F0000}"/>
    <cellStyle name="Separador de milhares 11 3 2 2 3 3" xfId="14774" xr:uid="{00000000-0005-0000-0000-0000022F0000}"/>
    <cellStyle name="Separador de milhares 11 3 2 2 4" xfId="12671" xr:uid="{00000000-0005-0000-0000-0000032F0000}"/>
    <cellStyle name="Separador de milhares 11 3 2 2 4 2" xfId="15559" xr:uid="{00000000-0005-0000-0000-0000042F0000}"/>
    <cellStyle name="Separador de milhares 11 3 2 2 5" xfId="14167" xr:uid="{00000000-0005-0000-0000-0000052F0000}"/>
    <cellStyle name="Separador de milhares 11 3 2 3" xfId="10928" xr:uid="{00000000-0005-0000-0000-0000062F0000}"/>
    <cellStyle name="Separador de milhares 11 3 2 3 2" xfId="11880" xr:uid="{00000000-0005-0000-0000-0000072F0000}"/>
    <cellStyle name="Separador de milhares 11 3 2 3 2 2" xfId="13781" xr:uid="{00000000-0005-0000-0000-0000082F0000}"/>
    <cellStyle name="Separador de milhares 11 3 2 3 2 2 2" xfId="16633" xr:uid="{00000000-0005-0000-0000-0000092F0000}"/>
    <cellStyle name="Separador de milhares 11 3 2 3 2 3" xfId="15172" xr:uid="{00000000-0005-0000-0000-00000A2F0000}"/>
    <cellStyle name="Separador de milhares 11 3 2 3 3" xfId="12981" xr:uid="{00000000-0005-0000-0000-00000B2F0000}"/>
    <cellStyle name="Separador de milhares 11 3 2 3 3 2" xfId="15835" xr:uid="{00000000-0005-0000-0000-00000C2F0000}"/>
    <cellStyle name="Separador de milhares 11 3 2 3 4" xfId="14374" xr:uid="{00000000-0005-0000-0000-00000D2F0000}"/>
    <cellStyle name="Separador de milhares 11 3 2 4" xfId="11479" xr:uid="{00000000-0005-0000-0000-00000E2F0000}"/>
    <cellStyle name="Separador de milhares 11 3 2 4 2" xfId="13382" xr:uid="{00000000-0005-0000-0000-00000F2F0000}"/>
    <cellStyle name="Separador de milhares 11 3 2 4 2 2" xfId="16234" xr:uid="{00000000-0005-0000-0000-0000102F0000}"/>
    <cellStyle name="Separador de milhares 11 3 2 4 3" xfId="14773" xr:uid="{00000000-0005-0000-0000-0000112F0000}"/>
    <cellStyle name="Separador de milhares 11 3 2 5" xfId="12670" xr:uid="{00000000-0005-0000-0000-0000122F0000}"/>
    <cellStyle name="Separador de milhares 11 3 2 5 2" xfId="15558" xr:uid="{00000000-0005-0000-0000-0000132F0000}"/>
    <cellStyle name="Separador de milhares 11 3 2 6" xfId="14166" xr:uid="{00000000-0005-0000-0000-0000142F0000}"/>
    <cellStyle name="Separador de milhares 11 3 3" xfId="9853" xr:uid="{00000000-0005-0000-0000-0000152F0000}"/>
    <cellStyle name="Separador de milhares 11 3 3 2" xfId="9854" xr:uid="{00000000-0005-0000-0000-0000162F0000}"/>
    <cellStyle name="Separador de milhares 11 3 3 2 2" xfId="10931" xr:uid="{00000000-0005-0000-0000-0000172F0000}"/>
    <cellStyle name="Separador de milhares 11 3 3 2 2 2" xfId="11883" xr:uid="{00000000-0005-0000-0000-0000182F0000}"/>
    <cellStyle name="Separador de milhares 11 3 3 2 2 2 2" xfId="13784" xr:uid="{00000000-0005-0000-0000-0000192F0000}"/>
    <cellStyle name="Separador de milhares 11 3 3 2 2 2 2 2" xfId="16636" xr:uid="{00000000-0005-0000-0000-00001A2F0000}"/>
    <cellStyle name="Separador de milhares 11 3 3 2 2 2 3" xfId="15175" xr:uid="{00000000-0005-0000-0000-00001B2F0000}"/>
    <cellStyle name="Separador de milhares 11 3 3 2 2 3" xfId="12984" xr:uid="{00000000-0005-0000-0000-00001C2F0000}"/>
    <cellStyle name="Separador de milhares 11 3 3 2 2 3 2" xfId="15838" xr:uid="{00000000-0005-0000-0000-00001D2F0000}"/>
    <cellStyle name="Separador de milhares 11 3 3 2 2 4" xfId="14377" xr:uid="{00000000-0005-0000-0000-00001E2F0000}"/>
    <cellStyle name="Separador de milhares 11 3 3 2 3" xfId="11482" xr:uid="{00000000-0005-0000-0000-00001F2F0000}"/>
    <cellStyle name="Separador de milhares 11 3 3 2 3 2" xfId="13385" xr:uid="{00000000-0005-0000-0000-0000202F0000}"/>
    <cellStyle name="Separador de milhares 11 3 3 2 3 2 2" xfId="16237" xr:uid="{00000000-0005-0000-0000-0000212F0000}"/>
    <cellStyle name="Separador de milhares 11 3 3 2 3 3" xfId="14776" xr:uid="{00000000-0005-0000-0000-0000222F0000}"/>
    <cellStyle name="Separador de milhares 11 3 3 2 4" xfId="12673" xr:uid="{00000000-0005-0000-0000-0000232F0000}"/>
    <cellStyle name="Separador de milhares 11 3 3 2 4 2" xfId="15561" xr:uid="{00000000-0005-0000-0000-0000242F0000}"/>
    <cellStyle name="Separador de milhares 11 3 3 2 5" xfId="14169" xr:uid="{00000000-0005-0000-0000-0000252F0000}"/>
    <cellStyle name="Separador de milhares 11 3 3 3" xfId="10930" xr:uid="{00000000-0005-0000-0000-0000262F0000}"/>
    <cellStyle name="Separador de milhares 11 3 3 3 2" xfId="11882" xr:uid="{00000000-0005-0000-0000-0000272F0000}"/>
    <cellStyle name="Separador de milhares 11 3 3 3 2 2" xfId="13783" xr:uid="{00000000-0005-0000-0000-0000282F0000}"/>
    <cellStyle name="Separador de milhares 11 3 3 3 2 2 2" xfId="16635" xr:uid="{00000000-0005-0000-0000-0000292F0000}"/>
    <cellStyle name="Separador de milhares 11 3 3 3 2 3" xfId="15174" xr:uid="{00000000-0005-0000-0000-00002A2F0000}"/>
    <cellStyle name="Separador de milhares 11 3 3 3 3" xfId="12983" xr:uid="{00000000-0005-0000-0000-00002B2F0000}"/>
    <cellStyle name="Separador de milhares 11 3 3 3 3 2" xfId="15837" xr:uid="{00000000-0005-0000-0000-00002C2F0000}"/>
    <cellStyle name="Separador de milhares 11 3 3 3 4" xfId="14376" xr:uid="{00000000-0005-0000-0000-00002D2F0000}"/>
    <cellStyle name="Separador de milhares 11 3 3 4" xfId="11481" xr:uid="{00000000-0005-0000-0000-00002E2F0000}"/>
    <cellStyle name="Separador de milhares 11 3 3 4 2" xfId="13384" xr:uid="{00000000-0005-0000-0000-00002F2F0000}"/>
    <cellStyle name="Separador de milhares 11 3 3 4 2 2" xfId="16236" xr:uid="{00000000-0005-0000-0000-0000302F0000}"/>
    <cellStyle name="Separador de milhares 11 3 3 4 3" xfId="14775" xr:uid="{00000000-0005-0000-0000-0000312F0000}"/>
    <cellStyle name="Separador de milhares 11 3 3 5" xfId="12672" xr:uid="{00000000-0005-0000-0000-0000322F0000}"/>
    <cellStyle name="Separador de milhares 11 3 3 5 2" xfId="15560" xr:uid="{00000000-0005-0000-0000-0000332F0000}"/>
    <cellStyle name="Separador de milhares 11 3 3 6" xfId="14168" xr:uid="{00000000-0005-0000-0000-0000342F0000}"/>
    <cellStyle name="Separador de milhares 11 3 4" xfId="9855" xr:uid="{00000000-0005-0000-0000-0000352F0000}"/>
    <cellStyle name="Separador de milhares 11 3 4 2" xfId="10932" xr:uid="{00000000-0005-0000-0000-0000362F0000}"/>
    <cellStyle name="Separador de milhares 11 3 4 2 2" xfId="11884" xr:uid="{00000000-0005-0000-0000-0000372F0000}"/>
    <cellStyle name="Separador de milhares 11 3 4 2 2 2" xfId="13785" xr:uid="{00000000-0005-0000-0000-0000382F0000}"/>
    <cellStyle name="Separador de milhares 11 3 4 2 2 2 2" xfId="16637" xr:uid="{00000000-0005-0000-0000-0000392F0000}"/>
    <cellStyle name="Separador de milhares 11 3 4 2 2 3" xfId="15176" xr:uid="{00000000-0005-0000-0000-00003A2F0000}"/>
    <cellStyle name="Separador de milhares 11 3 4 2 3" xfId="12985" xr:uid="{00000000-0005-0000-0000-00003B2F0000}"/>
    <cellStyle name="Separador de milhares 11 3 4 2 3 2" xfId="15839" xr:uid="{00000000-0005-0000-0000-00003C2F0000}"/>
    <cellStyle name="Separador de milhares 11 3 4 2 4" xfId="14378" xr:uid="{00000000-0005-0000-0000-00003D2F0000}"/>
    <cellStyle name="Separador de milhares 11 3 4 3" xfId="11483" xr:uid="{00000000-0005-0000-0000-00003E2F0000}"/>
    <cellStyle name="Separador de milhares 11 3 4 3 2" xfId="13386" xr:uid="{00000000-0005-0000-0000-00003F2F0000}"/>
    <cellStyle name="Separador de milhares 11 3 4 3 2 2" xfId="16238" xr:uid="{00000000-0005-0000-0000-0000402F0000}"/>
    <cellStyle name="Separador de milhares 11 3 4 3 3" xfId="14777" xr:uid="{00000000-0005-0000-0000-0000412F0000}"/>
    <cellStyle name="Separador de milhares 11 3 4 4" xfId="12674" xr:uid="{00000000-0005-0000-0000-0000422F0000}"/>
    <cellStyle name="Separador de milhares 11 3 4 4 2" xfId="15562" xr:uid="{00000000-0005-0000-0000-0000432F0000}"/>
    <cellStyle name="Separador de milhares 11 3 4 5" xfId="14170" xr:uid="{00000000-0005-0000-0000-0000442F0000}"/>
    <cellStyle name="Separador de milhares 11 3 5" xfId="10927" xr:uid="{00000000-0005-0000-0000-0000452F0000}"/>
    <cellStyle name="Separador de milhares 11 3 5 2" xfId="11879" xr:uid="{00000000-0005-0000-0000-0000462F0000}"/>
    <cellStyle name="Separador de milhares 11 3 5 2 2" xfId="13780" xr:uid="{00000000-0005-0000-0000-0000472F0000}"/>
    <cellStyle name="Separador de milhares 11 3 5 2 2 2" xfId="16632" xr:uid="{00000000-0005-0000-0000-0000482F0000}"/>
    <cellStyle name="Separador de milhares 11 3 5 2 3" xfId="15171" xr:uid="{00000000-0005-0000-0000-0000492F0000}"/>
    <cellStyle name="Separador de milhares 11 3 5 3" xfId="12980" xr:uid="{00000000-0005-0000-0000-00004A2F0000}"/>
    <cellStyle name="Separador de milhares 11 3 5 3 2" xfId="15834" xr:uid="{00000000-0005-0000-0000-00004B2F0000}"/>
    <cellStyle name="Separador de milhares 11 3 5 4" xfId="14373" xr:uid="{00000000-0005-0000-0000-00004C2F0000}"/>
    <cellStyle name="Separador de milhares 11 3 6" xfId="11478" xr:uid="{00000000-0005-0000-0000-00004D2F0000}"/>
    <cellStyle name="Separador de milhares 11 3 6 2" xfId="13381" xr:uid="{00000000-0005-0000-0000-00004E2F0000}"/>
    <cellStyle name="Separador de milhares 11 3 6 2 2" xfId="16233" xr:uid="{00000000-0005-0000-0000-00004F2F0000}"/>
    <cellStyle name="Separador de milhares 11 3 6 3" xfId="14772" xr:uid="{00000000-0005-0000-0000-0000502F0000}"/>
    <cellStyle name="Separador de milhares 11 3 7" xfId="12669" xr:uid="{00000000-0005-0000-0000-0000512F0000}"/>
    <cellStyle name="Separador de milhares 11 3 7 2" xfId="15557" xr:uid="{00000000-0005-0000-0000-0000522F0000}"/>
    <cellStyle name="Separador de milhares 11 3 8" xfId="14165" xr:uid="{00000000-0005-0000-0000-0000532F0000}"/>
    <cellStyle name="Separador de milhares 11 4" xfId="9856" xr:uid="{00000000-0005-0000-0000-0000542F0000}"/>
    <cellStyle name="Separador de milhares 11 4 2" xfId="9857" xr:uid="{00000000-0005-0000-0000-0000552F0000}"/>
    <cellStyle name="Separador de milhares 11 4 2 2" xfId="9858" xr:uid="{00000000-0005-0000-0000-0000562F0000}"/>
    <cellStyle name="Separador de milhares 11 4 2 2 2" xfId="10935" xr:uid="{00000000-0005-0000-0000-0000572F0000}"/>
    <cellStyle name="Separador de milhares 11 4 2 2 2 2" xfId="11887" xr:uid="{00000000-0005-0000-0000-0000582F0000}"/>
    <cellStyle name="Separador de milhares 11 4 2 2 2 2 2" xfId="13788" xr:uid="{00000000-0005-0000-0000-0000592F0000}"/>
    <cellStyle name="Separador de milhares 11 4 2 2 2 2 2 2" xfId="16640" xr:uid="{00000000-0005-0000-0000-00005A2F0000}"/>
    <cellStyle name="Separador de milhares 11 4 2 2 2 2 3" xfId="15179" xr:uid="{00000000-0005-0000-0000-00005B2F0000}"/>
    <cellStyle name="Separador de milhares 11 4 2 2 2 3" xfId="12988" xr:uid="{00000000-0005-0000-0000-00005C2F0000}"/>
    <cellStyle name="Separador de milhares 11 4 2 2 2 3 2" xfId="15842" xr:uid="{00000000-0005-0000-0000-00005D2F0000}"/>
    <cellStyle name="Separador de milhares 11 4 2 2 2 4" xfId="14381" xr:uid="{00000000-0005-0000-0000-00005E2F0000}"/>
    <cellStyle name="Separador de milhares 11 4 2 2 3" xfId="11486" xr:uid="{00000000-0005-0000-0000-00005F2F0000}"/>
    <cellStyle name="Separador de milhares 11 4 2 2 3 2" xfId="13389" xr:uid="{00000000-0005-0000-0000-0000602F0000}"/>
    <cellStyle name="Separador de milhares 11 4 2 2 3 2 2" xfId="16241" xr:uid="{00000000-0005-0000-0000-0000612F0000}"/>
    <cellStyle name="Separador de milhares 11 4 2 2 3 3" xfId="14780" xr:uid="{00000000-0005-0000-0000-0000622F0000}"/>
    <cellStyle name="Separador de milhares 11 4 2 2 4" xfId="12677" xr:uid="{00000000-0005-0000-0000-0000632F0000}"/>
    <cellStyle name="Separador de milhares 11 4 2 2 4 2" xfId="15565" xr:uid="{00000000-0005-0000-0000-0000642F0000}"/>
    <cellStyle name="Separador de milhares 11 4 2 2 5" xfId="14173" xr:uid="{00000000-0005-0000-0000-0000652F0000}"/>
    <cellStyle name="Separador de milhares 11 4 2 3" xfId="10934" xr:uid="{00000000-0005-0000-0000-0000662F0000}"/>
    <cellStyle name="Separador de milhares 11 4 2 3 2" xfId="11886" xr:uid="{00000000-0005-0000-0000-0000672F0000}"/>
    <cellStyle name="Separador de milhares 11 4 2 3 2 2" xfId="13787" xr:uid="{00000000-0005-0000-0000-0000682F0000}"/>
    <cellStyle name="Separador de milhares 11 4 2 3 2 2 2" xfId="16639" xr:uid="{00000000-0005-0000-0000-0000692F0000}"/>
    <cellStyle name="Separador de milhares 11 4 2 3 2 3" xfId="15178" xr:uid="{00000000-0005-0000-0000-00006A2F0000}"/>
    <cellStyle name="Separador de milhares 11 4 2 3 3" xfId="12987" xr:uid="{00000000-0005-0000-0000-00006B2F0000}"/>
    <cellStyle name="Separador de milhares 11 4 2 3 3 2" xfId="15841" xr:uid="{00000000-0005-0000-0000-00006C2F0000}"/>
    <cellStyle name="Separador de milhares 11 4 2 3 4" xfId="14380" xr:uid="{00000000-0005-0000-0000-00006D2F0000}"/>
    <cellStyle name="Separador de milhares 11 4 2 4" xfId="11485" xr:uid="{00000000-0005-0000-0000-00006E2F0000}"/>
    <cellStyle name="Separador de milhares 11 4 2 4 2" xfId="13388" xr:uid="{00000000-0005-0000-0000-00006F2F0000}"/>
    <cellStyle name="Separador de milhares 11 4 2 4 2 2" xfId="16240" xr:uid="{00000000-0005-0000-0000-0000702F0000}"/>
    <cellStyle name="Separador de milhares 11 4 2 4 3" xfId="14779" xr:uid="{00000000-0005-0000-0000-0000712F0000}"/>
    <cellStyle name="Separador de milhares 11 4 2 5" xfId="12676" xr:uid="{00000000-0005-0000-0000-0000722F0000}"/>
    <cellStyle name="Separador de milhares 11 4 2 5 2" xfId="15564" xr:uid="{00000000-0005-0000-0000-0000732F0000}"/>
    <cellStyle name="Separador de milhares 11 4 2 6" xfId="14172" xr:uid="{00000000-0005-0000-0000-0000742F0000}"/>
    <cellStyle name="Separador de milhares 11 4 3" xfId="9859" xr:uid="{00000000-0005-0000-0000-0000752F0000}"/>
    <cellStyle name="Separador de milhares 11 4 3 2" xfId="9860" xr:uid="{00000000-0005-0000-0000-0000762F0000}"/>
    <cellStyle name="Separador de milhares 11 4 3 2 2" xfId="10937" xr:uid="{00000000-0005-0000-0000-0000772F0000}"/>
    <cellStyle name="Separador de milhares 11 4 3 2 2 2" xfId="11889" xr:uid="{00000000-0005-0000-0000-0000782F0000}"/>
    <cellStyle name="Separador de milhares 11 4 3 2 2 2 2" xfId="13790" xr:uid="{00000000-0005-0000-0000-0000792F0000}"/>
    <cellStyle name="Separador de milhares 11 4 3 2 2 2 2 2" xfId="16642" xr:uid="{00000000-0005-0000-0000-00007A2F0000}"/>
    <cellStyle name="Separador de milhares 11 4 3 2 2 2 3" xfId="15181" xr:uid="{00000000-0005-0000-0000-00007B2F0000}"/>
    <cellStyle name="Separador de milhares 11 4 3 2 2 3" xfId="12990" xr:uid="{00000000-0005-0000-0000-00007C2F0000}"/>
    <cellStyle name="Separador de milhares 11 4 3 2 2 3 2" xfId="15844" xr:uid="{00000000-0005-0000-0000-00007D2F0000}"/>
    <cellStyle name="Separador de milhares 11 4 3 2 2 4" xfId="14383" xr:uid="{00000000-0005-0000-0000-00007E2F0000}"/>
    <cellStyle name="Separador de milhares 11 4 3 2 3" xfId="11488" xr:uid="{00000000-0005-0000-0000-00007F2F0000}"/>
    <cellStyle name="Separador de milhares 11 4 3 2 3 2" xfId="13391" xr:uid="{00000000-0005-0000-0000-0000802F0000}"/>
    <cellStyle name="Separador de milhares 11 4 3 2 3 2 2" xfId="16243" xr:uid="{00000000-0005-0000-0000-0000812F0000}"/>
    <cellStyle name="Separador de milhares 11 4 3 2 3 3" xfId="14782" xr:uid="{00000000-0005-0000-0000-0000822F0000}"/>
    <cellStyle name="Separador de milhares 11 4 3 2 4" xfId="12679" xr:uid="{00000000-0005-0000-0000-0000832F0000}"/>
    <cellStyle name="Separador de milhares 11 4 3 2 4 2" xfId="15567" xr:uid="{00000000-0005-0000-0000-0000842F0000}"/>
    <cellStyle name="Separador de milhares 11 4 3 2 5" xfId="14175" xr:uid="{00000000-0005-0000-0000-0000852F0000}"/>
    <cellStyle name="Separador de milhares 11 4 3 3" xfId="10936" xr:uid="{00000000-0005-0000-0000-0000862F0000}"/>
    <cellStyle name="Separador de milhares 11 4 3 3 2" xfId="11888" xr:uid="{00000000-0005-0000-0000-0000872F0000}"/>
    <cellStyle name="Separador de milhares 11 4 3 3 2 2" xfId="13789" xr:uid="{00000000-0005-0000-0000-0000882F0000}"/>
    <cellStyle name="Separador de milhares 11 4 3 3 2 2 2" xfId="16641" xr:uid="{00000000-0005-0000-0000-0000892F0000}"/>
    <cellStyle name="Separador de milhares 11 4 3 3 2 3" xfId="15180" xr:uid="{00000000-0005-0000-0000-00008A2F0000}"/>
    <cellStyle name="Separador de milhares 11 4 3 3 3" xfId="12989" xr:uid="{00000000-0005-0000-0000-00008B2F0000}"/>
    <cellStyle name="Separador de milhares 11 4 3 3 3 2" xfId="15843" xr:uid="{00000000-0005-0000-0000-00008C2F0000}"/>
    <cellStyle name="Separador de milhares 11 4 3 3 4" xfId="14382" xr:uid="{00000000-0005-0000-0000-00008D2F0000}"/>
    <cellStyle name="Separador de milhares 11 4 3 4" xfId="11487" xr:uid="{00000000-0005-0000-0000-00008E2F0000}"/>
    <cellStyle name="Separador de milhares 11 4 3 4 2" xfId="13390" xr:uid="{00000000-0005-0000-0000-00008F2F0000}"/>
    <cellStyle name="Separador de milhares 11 4 3 4 2 2" xfId="16242" xr:uid="{00000000-0005-0000-0000-0000902F0000}"/>
    <cellStyle name="Separador de milhares 11 4 3 4 3" xfId="14781" xr:uid="{00000000-0005-0000-0000-0000912F0000}"/>
    <cellStyle name="Separador de milhares 11 4 3 5" xfId="12678" xr:uid="{00000000-0005-0000-0000-0000922F0000}"/>
    <cellStyle name="Separador de milhares 11 4 3 5 2" xfId="15566" xr:uid="{00000000-0005-0000-0000-0000932F0000}"/>
    <cellStyle name="Separador de milhares 11 4 3 6" xfId="14174" xr:uid="{00000000-0005-0000-0000-0000942F0000}"/>
    <cellStyle name="Separador de milhares 11 4 4" xfId="9861" xr:uid="{00000000-0005-0000-0000-0000952F0000}"/>
    <cellStyle name="Separador de milhares 11 4 4 2" xfId="10938" xr:uid="{00000000-0005-0000-0000-0000962F0000}"/>
    <cellStyle name="Separador de milhares 11 4 4 2 2" xfId="11890" xr:uid="{00000000-0005-0000-0000-0000972F0000}"/>
    <cellStyle name="Separador de milhares 11 4 4 2 2 2" xfId="13791" xr:uid="{00000000-0005-0000-0000-0000982F0000}"/>
    <cellStyle name="Separador de milhares 11 4 4 2 2 2 2" xfId="16643" xr:uid="{00000000-0005-0000-0000-0000992F0000}"/>
    <cellStyle name="Separador de milhares 11 4 4 2 2 3" xfId="15182" xr:uid="{00000000-0005-0000-0000-00009A2F0000}"/>
    <cellStyle name="Separador de milhares 11 4 4 2 3" xfId="12991" xr:uid="{00000000-0005-0000-0000-00009B2F0000}"/>
    <cellStyle name="Separador de milhares 11 4 4 2 3 2" xfId="15845" xr:uid="{00000000-0005-0000-0000-00009C2F0000}"/>
    <cellStyle name="Separador de milhares 11 4 4 2 4" xfId="14384" xr:uid="{00000000-0005-0000-0000-00009D2F0000}"/>
    <cellStyle name="Separador de milhares 11 4 4 3" xfId="11489" xr:uid="{00000000-0005-0000-0000-00009E2F0000}"/>
    <cellStyle name="Separador de milhares 11 4 4 3 2" xfId="13392" xr:uid="{00000000-0005-0000-0000-00009F2F0000}"/>
    <cellStyle name="Separador de milhares 11 4 4 3 2 2" xfId="16244" xr:uid="{00000000-0005-0000-0000-0000A02F0000}"/>
    <cellStyle name="Separador de milhares 11 4 4 3 3" xfId="14783" xr:uid="{00000000-0005-0000-0000-0000A12F0000}"/>
    <cellStyle name="Separador de milhares 11 4 4 4" xfId="12680" xr:uid="{00000000-0005-0000-0000-0000A22F0000}"/>
    <cellStyle name="Separador de milhares 11 4 4 4 2" xfId="15568" xr:uid="{00000000-0005-0000-0000-0000A32F0000}"/>
    <cellStyle name="Separador de milhares 11 4 4 5" xfId="14176" xr:uid="{00000000-0005-0000-0000-0000A42F0000}"/>
    <cellStyle name="Separador de milhares 11 4 5" xfId="10933" xr:uid="{00000000-0005-0000-0000-0000A52F0000}"/>
    <cellStyle name="Separador de milhares 11 4 5 2" xfId="11885" xr:uid="{00000000-0005-0000-0000-0000A62F0000}"/>
    <cellStyle name="Separador de milhares 11 4 5 2 2" xfId="13786" xr:uid="{00000000-0005-0000-0000-0000A72F0000}"/>
    <cellStyle name="Separador de milhares 11 4 5 2 2 2" xfId="16638" xr:uid="{00000000-0005-0000-0000-0000A82F0000}"/>
    <cellStyle name="Separador de milhares 11 4 5 2 3" xfId="15177" xr:uid="{00000000-0005-0000-0000-0000A92F0000}"/>
    <cellStyle name="Separador de milhares 11 4 5 3" xfId="12986" xr:uid="{00000000-0005-0000-0000-0000AA2F0000}"/>
    <cellStyle name="Separador de milhares 11 4 5 3 2" xfId="15840" xr:uid="{00000000-0005-0000-0000-0000AB2F0000}"/>
    <cellStyle name="Separador de milhares 11 4 5 4" xfId="14379" xr:uid="{00000000-0005-0000-0000-0000AC2F0000}"/>
    <cellStyle name="Separador de milhares 11 4 6" xfId="11484" xr:uid="{00000000-0005-0000-0000-0000AD2F0000}"/>
    <cellStyle name="Separador de milhares 11 4 6 2" xfId="13387" xr:uid="{00000000-0005-0000-0000-0000AE2F0000}"/>
    <cellStyle name="Separador de milhares 11 4 6 2 2" xfId="16239" xr:uid="{00000000-0005-0000-0000-0000AF2F0000}"/>
    <cellStyle name="Separador de milhares 11 4 6 3" xfId="14778" xr:uid="{00000000-0005-0000-0000-0000B02F0000}"/>
    <cellStyle name="Separador de milhares 11 4 7" xfId="12675" xr:uid="{00000000-0005-0000-0000-0000B12F0000}"/>
    <cellStyle name="Separador de milhares 11 4 7 2" xfId="15563" xr:uid="{00000000-0005-0000-0000-0000B22F0000}"/>
    <cellStyle name="Separador de milhares 11 4 8" xfId="14171" xr:uid="{00000000-0005-0000-0000-0000B32F0000}"/>
    <cellStyle name="Separador de milhares 11 5" xfId="9862" xr:uid="{00000000-0005-0000-0000-0000B42F0000}"/>
    <cellStyle name="Separador de milhares 11 5 2" xfId="9863" xr:uid="{00000000-0005-0000-0000-0000B52F0000}"/>
    <cellStyle name="Separador de milhares 11 5 2 2" xfId="10940" xr:uid="{00000000-0005-0000-0000-0000B62F0000}"/>
    <cellStyle name="Separador de milhares 11 5 2 2 2" xfId="11892" xr:uid="{00000000-0005-0000-0000-0000B72F0000}"/>
    <cellStyle name="Separador de milhares 11 5 2 2 2 2" xfId="13793" xr:uid="{00000000-0005-0000-0000-0000B82F0000}"/>
    <cellStyle name="Separador de milhares 11 5 2 2 2 2 2" xfId="16645" xr:uid="{00000000-0005-0000-0000-0000B92F0000}"/>
    <cellStyle name="Separador de milhares 11 5 2 2 2 3" xfId="15184" xr:uid="{00000000-0005-0000-0000-0000BA2F0000}"/>
    <cellStyle name="Separador de milhares 11 5 2 2 3" xfId="12993" xr:uid="{00000000-0005-0000-0000-0000BB2F0000}"/>
    <cellStyle name="Separador de milhares 11 5 2 2 3 2" xfId="15847" xr:uid="{00000000-0005-0000-0000-0000BC2F0000}"/>
    <cellStyle name="Separador de milhares 11 5 2 2 4" xfId="14386" xr:uid="{00000000-0005-0000-0000-0000BD2F0000}"/>
    <cellStyle name="Separador de milhares 11 5 2 3" xfId="11491" xr:uid="{00000000-0005-0000-0000-0000BE2F0000}"/>
    <cellStyle name="Separador de milhares 11 5 2 3 2" xfId="13394" xr:uid="{00000000-0005-0000-0000-0000BF2F0000}"/>
    <cellStyle name="Separador de milhares 11 5 2 3 2 2" xfId="16246" xr:uid="{00000000-0005-0000-0000-0000C02F0000}"/>
    <cellStyle name="Separador de milhares 11 5 2 3 3" xfId="14785" xr:uid="{00000000-0005-0000-0000-0000C12F0000}"/>
    <cellStyle name="Separador de milhares 11 5 2 4" xfId="12682" xr:uid="{00000000-0005-0000-0000-0000C22F0000}"/>
    <cellStyle name="Separador de milhares 11 5 2 4 2" xfId="15570" xr:uid="{00000000-0005-0000-0000-0000C32F0000}"/>
    <cellStyle name="Separador de milhares 11 5 2 5" xfId="14178" xr:uid="{00000000-0005-0000-0000-0000C42F0000}"/>
    <cellStyle name="Separador de milhares 11 5 3" xfId="10939" xr:uid="{00000000-0005-0000-0000-0000C52F0000}"/>
    <cellStyle name="Separador de milhares 11 5 3 2" xfId="11891" xr:uid="{00000000-0005-0000-0000-0000C62F0000}"/>
    <cellStyle name="Separador de milhares 11 5 3 2 2" xfId="13792" xr:uid="{00000000-0005-0000-0000-0000C72F0000}"/>
    <cellStyle name="Separador de milhares 11 5 3 2 2 2" xfId="16644" xr:uid="{00000000-0005-0000-0000-0000C82F0000}"/>
    <cellStyle name="Separador de milhares 11 5 3 2 3" xfId="15183" xr:uid="{00000000-0005-0000-0000-0000C92F0000}"/>
    <cellStyle name="Separador de milhares 11 5 3 3" xfId="12992" xr:uid="{00000000-0005-0000-0000-0000CA2F0000}"/>
    <cellStyle name="Separador de milhares 11 5 3 3 2" xfId="15846" xr:uid="{00000000-0005-0000-0000-0000CB2F0000}"/>
    <cellStyle name="Separador de milhares 11 5 3 4" xfId="14385" xr:uid="{00000000-0005-0000-0000-0000CC2F0000}"/>
    <cellStyle name="Separador de milhares 11 5 4" xfId="11490" xr:uid="{00000000-0005-0000-0000-0000CD2F0000}"/>
    <cellStyle name="Separador de milhares 11 5 4 2" xfId="13393" xr:uid="{00000000-0005-0000-0000-0000CE2F0000}"/>
    <cellStyle name="Separador de milhares 11 5 4 2 2" xfId="16245" xr:uid="{00000000-0005-0000-0000-0000CF2F0000}"/>
    <cellStyle name="Separador de milhares 11 5 4 3" xfId="14784" xr:uid="{00000000-0005-0000-0000-0000D02F0000}"/>
    <cellStyle name="Separador de milhares 11 5 5" xfId="12681" xr:uid="{00000000-0005-0000-0000-0000D12F0000}"/>
    <cellStyle name="Separador de milhares 11 5 5 2" xfId="15569" xr:uid="{00000000-0005-0000-0000-0000D22F0000}"/>
    <cellStyle name="Separador de milhares 11 5 6" xfId="14177" xr:uid="{00000000-0005-0000-0000-0000D32F0000}"/>
    <cellStyle name="Separador de milhares 11 6" xfId="9864" xr:uid="{00000000-0005-0000-0000-0000D42F0000}"/>
    <cellStyle name="Separador de milhares 11 6 2" xfId="9865" xr:uid="{00000000-0005-0000-0000-0000D52F0000}"/>
    <cellStyle name="Separador de milhares 11 6 2 2" xfId="10942" xr:uid="{00000000-0005-0000-0000-0000D62F0000}"/>
    <cellStyle name="Separador de milhares 11 6 2 2 2" xfId="11894" xr:uid="{00000000-0005-0000-0000-0000D72F0000}"/>
    <cellStyle name="Separador de milhares 11 6 2 2 2 2" xfId="13795" xr:uid="{00000000-0005-0000-0000-0000D82F0000}"/>
    <cellStyle name="Separador de milhares 11 6 2 2 2 2 2" xfId="16647" xr:uid="{00000000-0005-0000-0000-0000D92F0000}"/>
    <cellStyle name="Separador de milhares 11 6 2 2 2 3" xfId="15186" xr:uid="{00000000-0005-0000-0000-0000DA2F0000}"/>
    <cellStyle name="Separador de milhares 11 6 2 2 3" xfId="12995" xr:uid="{00000000-0005-0000-0000-0000DB2F0000}"/>
    <cellStyle name="Separador de milhares 11 6 2 2 3 2" xfId="15849" xr:uid="{00000000-0005-0000-0000-0000DC2F0000}"/>
    <cellStyle name="Separador de milhares 11 6 2 2 4" xfId="14388" xr:uid="{00000000-0005-0000-0000-0000DD2F0000}"/>
    <cellStyle name="Separador de milhares 11 6 2 3" xfId="11493" xr:uid="{00000000-0005-0000-0000-0000DE2F0000}"/>
    <cellStyle name="Separador de milhares 11 6 2 3 2" xfId="13396" xr:uid="{00000000-0005-0000-0000-0000DF2F0000}"/>
    <cellStyle name="Separador de milhares 11 6 2 3 2 2" xfId="16248" xr:uid="{00000000-0005-0000-0000-0000E02F0000}"/>
    <cellStyle name="Separador de milhares 11 6 2 3 3" xfId="14787" xr:uid="{00000000-0005-0000-0000-0000E12F0000}"/>
    <cellStyle name="Separador de milhares 11 6 2 4" xfId="12684" xr:uid="{00000000-0005-0000-0000-0000E22F0000}"/>
    <cellStyle name="Separador de milhares 11 6 2 4 2" xfId="15572" xr:uid="{00000000-0005-0000-0000-0000E32F0000}"/>
    <cellStyle name="Separador de milhares 11 6 2 5" xfId="14180" xr:uid="{00000000-0005-0000-0000-0000E42F0000}"/>
    <cellStyle name="Separador de milhares 11 6 3" xfId="10941" xr:uid="{00000000-0005-0000-0000-0000E52F0000}"/>
    <cellStyle name="Separador de milhares 11 6 3 2" xfId="11893" xr:uid="{00000000-0005-0000-0000-0000E62F0000}"/>
    <cellStyle name="Separador de milhares 11 6 3 2 2" xfId="13794" xr:uid="{00000000-0005-0000-0000-0000E72F0000}"/>
    <cellStyle name="Separador de milhares 11 6 3 2 2 2" xfId="16646" xr:uid="{00000000-0005-0000-0000-0000E82F0000}"/>
    <cellStyle name="Separador de milhares 11 6 3 2 3" xfId="15185" xr:uid="{00000000-0005-0000-0000-0000E92F0000}"/>
    <cellStyle name="Separador de milhares 11 6 3 3" xfId="12994" xr:uid="{00000000-0005-0000-0000-0000EA2F0000}"/>
    <cellStyle name="Separador de milhares 11 6 3 3 2" xfId="15848" xr:uid="{00000000-0005-0000-0000-0000EB2F0000}"/>
    <cellStyle name="Separador de milhares 11 6 3 4" xfId="14387" xr:uid="{00000000-0005-0000-0000-0000EC2F0000}"/>
    <cellStyle name="Separador de milhares 11 6 4" xfId="11492" xr:uid="{00000000-0005-0000-0000-0000ED2F0000}"/>
    <cellStyle name="Separador de milhares 11 6 4 2" xfId="13395" xr:uid="{00000000-0005-0000-0000-0000EE2F0000}"/>
    <cellStyle name="Separador de milhares 11 6 4 2 2" xfId="16247" xr:uid="{00000000-0005-0000-0000-0000EF2F0000}"/>
    <cellStyle name="Separador de milhares 11 6 4 3" xfId="14786" xr:uid="{00000000-0005-0000-0000-0000F02F0000}"/>
    <cellStyle name="Separador de milhares 11 6 5" xfId="12683" xr:uid="{00000000-0005-0000-0000-0000F12F0000}"/>
    <cellStyle name="Separador de milhares 11 6 5 2" xfId="15571" xr:uid="{00000000-0005-0000-0000-0000F22F0000}"/>
    <cellStyle name="Separador de milhares 11 6 6" xfId="14179" xr:uid="{00000000-0005-0000-0000-0000F32F0000}"/>
    <cellStyle name="Separador de milhares 11 7" xfId="9866" xr:uid="{00000000-0005-0000-0000-0000F42F0000}"/>
    <cellStyle name="Separador de milhares 11 7 2" xfId="10943" xr:uid="{00000000-0005-0000-0000-0000F52F0000}"/>
    <cellStyle name="Separador de milhares 11 7 2 2" xfId="11895" xr:uid="{00000000-0005-0000-0000-0000F62F0000}"/>
    <cellStyle name="Separador de milhares 11 7 2 2 2" xfId="13796" xr:uid="{00000000-0005-0000-0000-0000F72F0000}"/>
    <cellStyle name="Separador de milhares 11 7 2 2 2 2" xfId="16648" xr:uid="{00000000-0005-0000-0000-0000F82F0000}"/>
    <cellStyle name="Separador de milhares 11 7 2 2 3" xfId="15187" xr:uid="{00000000-0005-0000-0000-0000F92F0000}"/>
    <cellStyle name="Separador de milhares 11 7 2 3" xfId="12996" xr:uid="{00000000-0005-0000-0000-0000FA2F0000}"/>
    <cellStyle name="Separador de milhares 11 7 2 3 2" xfId="15850" xr:uid="{00000000-0005-0000-0000-0000FB2F0000}"/>
    <cellStyle name="Separador de milhares 11 7 2 4" xfId="14389" xr:uid="{00000000-0005-0000-0000-0000FC2F0000}"/>
    <cellStyle name="Separador de milhares 11 7 3" xfId="11494" xr:uid="{00000000-0005-0000-0000-0000FD2F0000}"/>
    <cellStyle name="Separador de milhares 11 7 3 2" xfId="13397" xr:uid="{00000000-0005-0000-0000-0000FE2F0000}"/>
    <cellStyle name="Separador de milhares 11 7 3 2 2" xfId="16249" xr:uid="{00000000-0005-0000-0000-0000FF2F0000}"/>
    <cellStyle name="Separador de milhares 11 7 3 3" xfId="14788" xr:uid="{00000000-0005-0000-0000-000000300000}"/>
    <cellStyle name="Separador de milhares 11 7 4" xfId="12685" xr:uid="{00000000-0005-0000-0000-000001300000}"/>
    <cellStyle name="Separador de milhares 11 7 4 2" xfId="15573" xr:uid="{00000000-0005-0000-0000-000002300000}"/>
    <cellStyle name="Separador de milhares 11 7 5" xfId="14181" xr:uid="{00000000-0005-0000-0000-000003300000}"/>
    <cellStyle name="Separador de milhares 11 8" xfId="10920" xr:uid="{00000000-0005-0000-0000-000004300000}"/>
    <cellStyle name="Separador de milhares 11 8 2" xfId="11872" xr:uid="{00000000-0005-0000-0000-000005300000}"/>
    <cellStyle name="Separador de milhares 11 8 2 2" xfId="13773" xr:uid="{00000000-0005-0000-0000-000006300000}"/>
    <cellStyle name="Separador de milhares 11 8 2 2 2" xfId="16625" xr:uid="{00000000-0005-0000-0000-000007300000}"/>
    <cellStyle name="Separador de milhares 11 8 2 3" xfId="15164" xr:uid="{00000000-0005-0000-0000-000008300000}"/>
    <cellStyle name="Separador de milhares 11 8 3" xfId="12973" xr:uid="{00000000-0005-0000-0000-000009300000}"/>
    <cellStyle name="Separador de milhares 11 8 3 2" xfId="15827" xr:uid="{00000000-0005-0000-0000-00000A300000}"/>
    <cellStyle name="Separador de milhares 11 8 4" xfId="14366" xr:uid="{00000000-0005-0000-0000-00000B300000}"/>
    <cellStyle name="Separador de milhares 11 9" xfId="11471" xr:uid="{00000000-0005-0000-0000-00000C300000}"/>
    <cellStyle name="Separador de milhares 11 9 2" xfId="13374" xr:uid="{00000000-0005-0000-0000-00000D300000}"/>
    <cellStyle name="Separador de milhares 11 9 2 2" xfId="16226" xr:uid="{00000000-0005-0000-0000-00000E300000}"/>
    <cellStyle name="Separador de milhares 11 9 3" xfId="14765" xr:uid="{00000000-0005-0000-0000-00000F300000}"/>
    <cellStyle name="Separador de milhares 12" xfId="9867" xr:uid="{00000000-0005-0000-0000-000010300000}"/>
    <cellStyle name="Separador de milhares 12 2" xfId="9868" xr:uid="{00000000-0005-0000-0000-000011300000}"/>
    <cellStyle name="Separador de milhares 12 2 2" xfId="10945" xr:uid="{00000000-0005-0000-0000-000012300000}"/>
    <cellStyle name="Separador de milhares 12 2 2 2" xfId="11897" xr:uid="{00000000-0005-0000-0000-000013300000}"/>
    <cellStyle name="Separador de milhares 12 2 2 2 2" xfId="13798" xr:uid="{00000000-0005-0000-0000-000014300000}"/>
    <cellStyle name="Separador de milhares 12 2 2 2 2 2" xfId="16650" xr:uid="{00000000-0005-0000-0000-000015300000}"/>
    <cellStyle name="Separador de milhares 12 2 2 2 3" xfId="15189" xr:uid="{00000000-0005-0000-0000-000016300000}"/>
    <cellStyle name="Separador de milhares 12 2 2 3" xfId="12998" xr:uid="{00000000-0005-0000-0000-000017300000}"/>
    <cellStyle name="Separador de milhares 12 2 2 3 2" xfId="15852" xr:uid="{00000000-0005-0000-0000-000018300000}"/>
    <cellStyle name="Separador de milhares 12 2 2 4" xfId="14391" xr:uid="{00000000-0005-0000-0000-000019300000}"/>
    <cellStyle name="Separador de milhares 12 2 3" xfId="11496" xr:uid="{00000000-0005-0000-0000-00001A300000}"/>
    <cellStyle name="Separador de milhares 12 2 3 2" xfId="13399" xr:uid="{00000000-0005-0000-0000-00001B300000}"/>
    <cellStyle name="Separador de milhares 12 2 3 2 2" xfId="16251" xr:uid="{00000000-0005-0000-0000-00001C300000}"/>
    <cellStyle name="Separador de milhares 12 2 3 3" xfId="14790" xr:uid="{00000000-0005-0000-0000-00001D300000}"/>
    <cellStyle name="Separador de milhares 12 2 4" xfId="12687" xr:uid="{00000000-0005-0000-0000-00001E300000}"/>
    <cellStyle name="Separador de milhares 12 2 4 2" xfId="15575" xr:uid="{00000000-0005-0000-0000-00001F300000}"/>
    <cellStyle name="Separador de milhares 12 2 5" xfId="14183" xr:uid="{00000000-0005-0000-0000-000020300000}"/>
    <cellStyle name="Separador de milhares 12 3" xfId="10944" xr:uid="{00000000-0005-0000-0000-000021300000}"/>
    <cellStyle name="Separador de milhares 12 3 2" xfId="11896" xr:uid="{00000000-0005-0000-0000-000022300000}"/>
    <cellStyle name="Separador de milhares 12 3 2 2" xfId="13797" xr:uid="{00000000-0005-0000-0000-000023300000}"/>
    <cellStyle name="Separador de milhares 12 3 2 2 2" xfId="16649" xr:uid="{00000000-0005-0000-0000-000024300000}"/>
    <cellStyle name="Separador de milhares 12 3 2 3" xfId="15188" xr:uid="{00000000-0005-0000-0000-000025300000}"/>
    <cellStyle name="Separador de milhares 12 3 3" xfId="12997" xr:uid="{00000000-0005-0000-0000-000026300000}"/>
    <cellStyle name="Separador de milhares 12 3 3 2" xfId="15851" xr:uid="{00000000-0005-0000-0000-000027300000}"/>
    <cellStyle name="Separador de milhares 12 3 4" xfId="14390" xr:uid="{00000000-0005-0000-0000-000028300000}"/>
    <cellStyle name="Separador de milhares 12 4" xfId="11495" xr:uid="{00000000-0005-0000-0000-000029300000}"/>
    <cellStyle name="Separador de milhares 12 4 2" xfId="13398" xr:uid="{00000000-0005-0000-0000-00002A300000}"/>
    <cellStyle name="Separador de milhares 12 4 2 2" xfId="16250" xr:uid="{00000000-0005-0000-0000-00002B300000}"/>
    <cellStyle name="Separador de milhares 12 4 3" xfId="14789" xr:uid="{00000000-0005-0000-0000-00002C300000}"/>
    <cellStyle name="Separador de milhares 12 5" xfId="12686" xr:uid="{00000000-0005-0000-0000-00002D300000}"/>
    <cellStyle name="Separador de milhares 12 5 2" xfId="15574" xr:uid="{00000000-0005-0000-0000-00002E300000}"/>
    <cellStyle name="Separador de milhares 12 6" xfId="14182" xr:uid="{00000000-0005-0000-0000-00002F300000}"/>
    <cellStyle name="Separador de milhares 13" xfId="9869" xr:uid="{00000000-0005-0000-0000-000030300000}"/>
    <cellStyle name="Separador de milhares 13 2" xfId="9870" xr:uid="{00000000-0005-0000-0000-000031300000}"/>
    <cellStyle name="Separador de milhares 13 2 2" xfId="9871" xr:uid="{00000000-0005-0000-0000-000032300000}"/>
    <cellStyle name="Separador de milhares 13 2 2 2" xfId="10948" xr:uid="{00000000-0005-0000-0000-000033300000}"/>
    <cellStyle name="Separador de milhares 13 2 2 2 2" xfId="11900" xr:uid="{00000000-0005-0000-0000-000034300000}"/>
    <cellStyle name="Separador de milhares 13 2 2 2 2 2" xfId="13801" xr:uid="{00000000-0005-0000-0000-000035300000}"/>
    <cellStyle name="Separador de milhares 13 2 2 2 2 2 2" xfId="16653" xr:uid="{00000000-0005-0000-0000-000036300000}"/>
    <cellStyle name="Separador de milhares 13 2 2 2 2 3" xfId="15192" xr:uid="{00000000-0005-0000-0000-000037300000}"/>
    <cellStyle name="Separador de milhares 13 2 2 2 3" xfId="13001" xr:uid="{00000000-0005-0000-0000-000038300000}"/>
    <cellStyle name="Separador de milhares 13 2 2 2 3 2" xfId="15855" xr:uid="{00000000-0005-0000-0000-000039300000}"/>
    <cellStyle name="Separador de milhares 13 2 2 2 4" xfId="14394" xr:uid="{00000000-0005-0000-0000-00003A300000}"/>
    <cellStyle name="Separador de milhares 13 2 2 3" xfId="11499" xr:uid="{00000000-0005-0000-0000-00003B300000}"/>
    <cellStyle name="Separador de milhares 13 2 2 3 2" xfId="13402" xr:uid="{00000000-0005-0000-0000-00003C300000}"/>
    <cellStyle name="Separador de milhares 13 2 2 3 2 2" xfId="16254" xr:uid="{00000000-0005-0000-0000-00003D300000}"/>
    <cellStyle name="Separador de milhares 13 2 2 3 3" xfId="14793" xr:uid="{00000000-0005-0000-0000-00003E300000}"/>
    <cellStyle name="Separador de milhares 13 2 2 4" xfId="12690" xr:uid="{00000000-0005-0000-0000-00003F300000}"/>
    <cellStyle name="Separador de milhares 13 2 2 4 2" xfId="15578" xr:uid="{00000000-0005-0000-0000-000040300000}"/>
    <cellStyle name="Separador de milhares 13 2 2 5" xfId="14186" xr:uid="{00000000-0005-0000-0000-000041300000}"/>
    <cellStyle name="Separador de milhares 13 2 3" xfId="10947" xr:uid="{00000000-0005-0000-0000-000042300000}"/>
    <cellStyle name="Separador de milhares 13 2 3 2" xfId="11899" xr:uid="{00000000-0005-0000-0000-000043300000}"/>
    <cellStyle name="Separador de milhares 13 2 3 2 2" xfId="13800" xr:uid="{00000000-0005-0000-0000-000044300000}"/>
    <cellStyle name="Separador de milhares 13 2 3 2 2 2" xfId="16652" xr:uid="{00000000-0005-0000-0000-000045300000}"/>
    <cellStyle name="Separador de milhares 13 2 3 2 3" xfId="15191" xr:uid="{00000000-0005-0000-0000-000046300000}"/>
    <cellStyle name="Separador de milhares 13 2 3 3" xfId="13000" xr:uid="{00000000-0005-0000-0000-000047300000}"/>
    <cellStyle name="Separador de milhares 13 2 3 3 2" xfId="15854" xr:uid="{00000000-0005-0000-0000-000048300000}"/>
    <cellStyle name="Separador de milhares 13 2 3 4" xfId="14393" xr:uid="{00000000-0005-0000-0000-000049300000}"/>
    <cellStyle name="Separador de milhares 13 2 4" xfId="11498" xr:uid="{00000000-0005-0000-0000-00004A300000}"/>
    <cellStyle name="Separador de milhares 13 2 4 2" xfId="13401" xr:uid="{00000000-0005-0000-0000-00004B300000}"/>
    <cellStyle name="Separador de milhares 13 2 4 2 2" xfId="16253" xr:uid="{00000000-0005-0000-0000-00004C300000}"/>
    <cellStyle name="Separador de milhares 13 2 4 3" xfId="14792" xr:uid="{00000000-0005-0000-0000-00004D300000}"/>
    <cellStyle name="Separador de milhares 13 2 5" xfId="12689" xr:uid="{00000000-0005-0000-0000-00004E300000}"/>
    <cellStyle name="Separador de milhares 13 2 5 2" xfId="15577" xr:uid="{00000000-0005-0000-0000-00004F300000}"/>
    <cellStyle name="Separador de milhares 13 2 6" xfId="14185" xr:uid="{00000000-0005-0000-0000-000050300000}"/>
    <cellStyle name="Separador de milhares 13 3" xfId="9872" xr:uid="{00000000-0005-0000-0000-000051300000}"/>
    <cellStyle name="Separador de milhares 13 3 2" xfId="10949" xr:uid="{00000000-0005-0000-0000-000052300000}"/>
    <cellStyle name="Separador de milhares 13 3 2 2" xfId="11901" xr:uid="{00000000-0005-0000-0000-000053300000}"/>
    <cellStyle name="Separador de milhares 13 3 2 2 2" xfId="13802" xr:uid="{00000000-0005-0000-0000-000054300000}"/>
    <cellStyle name="Separador de milhares 13 3 2 2 2 2" xfId="16654" xr:uid="{00000000-0005-0000-0000-000055300000}"/>
    <cellStyle name="Separador de milhares 13 3 2 2 3" xfId="15193" xr:uid="{00000000-0005-0000-0000-000056300000}"/>
    <cellStyle name="Separador de milhares 13 3 2 3" xfId="13002" xr:uid="{00000000-0005-0000-0000-000057300000}"/>
    <cellStyle name="Separador de milhares 13 3 2 3 2" xfId="15856" xr:uid="{00000000-0005-0000-0000-000058300000}"/>
    <cellStyle name="Separador de milhares 13 3 2 4" xfId="14395" xr:uid="{00000000-0005-0000-0000-000059300000}"/>
    <cellStyle name="Separador de milhares 13 3 3" xfId="11500" xr:uid="{00000000-0005-0000-0000-00005A300000}"/>
    <cellStyle name="Separador de milhares 13 3 3 2" xfId="13403" xr:uid="{00000000-0005-0000-0000-00005B300000}"/>
    <cellStyle name="Separador de milhares 13 3 3 2 2" xfId="16255" xr:uid="{00000000-0005-0000-0000-00005C300000}"/>
    <cellStyle name="Separador de milhares 13 3 3 3" xfId="14794" xr:uid="{00000000-0005-0000-0000-00005D300000}"/>
    <cellStyle name="Separador de milhares 13 3 4" xfId="12691" xr:uid="{00000000-0005-0000-0000-00005E300000}"/>
    <cellStyle name="Separador de milhares 13 3 4 2" xfId="15579" xr:uid="{00000000-0005-0000-0000-00005F300000}"/>
    <cellStyle name="Separador de milhares 13 3 5" xfId="14187" xr:uid="{00000000-0005-0000-0000-000060300000}"/>
    <cellStyle name="Separador de milhares 13 4" xfId="10946" xr:uid="{00000000-0005-0000-0000-000061300000}"/>
    <cellStyle name="Separador de milhares 13 4 2" xfId="11898" xr:uid="{00000000-0005-0000-0000-000062300000}"/>
    <cellStyle name="Separador de milhares 13 4 2 2" xfId="13799" xr:uid="{00000000-0005-0000-0000-000063300000}"/>
    <cellStyle name="Separador de milhares 13 4 2 2 2" xfId="16651" xr:uid="{00000000-0005-0000-0000-000064300000}"/>
    <cellStyle name="Separador de milhares 13 4 2 3" xfId="15190" xr:uid="{00000000-0005-0000-0000-000065300000}"/>
    <cellStyle name="Separador de milhares 13 4 3" xfId="12999" xr:uid="{00000000-0005-0000-0000-000066300000}"/>
    <cellStyle name="Separador de milhares 13 4 3 2" xfId="15853" xr:uid="{00000000-0005-0000-0000-000067300000}"/>
    <cellStyle name="Separador de milhares 13 4 4" xfId="14392" xr:uid="{00000000-0005-0000-0000-000068300000}"/>
    <cellStyle name="Separador de milhares 13 5" xfId="11497" xr:uid="{00000000-0005-0000-0000-000069300000}"/>
    <cellStyle name="Separador de milhares 13 5 2" xfId="13400" xr:uid="{00000000-0005-0000-0000-00006A300000}"/>
    <cellStyle name="Separador de milhares 13 5 2 2" xfId="16252" xr:uid="{00000000-0005-0000-0000-00006B300000}"/>
    <cellStyle name="Separador de milhares 13 5 3" xfId="14791" xr:uid="{00000000-0005-0000-0000-00006C300000}"/>
    <cellStyle name="Separador de milhares 13 6" xfId="12688" xr:uid="{00000000-0005-0000-0000-00006D300000}"/>
    <cellStyle name="Separador de milhares 13 6 2" xfId="15576" xr:uid="{00000000-0005-0000-0000-00006E300000}"/>
    <cellStyle name="Separador de milhares 13 7" xfId="14184" xr:uid="{00000000-0005-0000-0000-00006F300000}"/>
    <cellStyle name="Separador de milhares 14" xfId="9873" xr:uid="{00000000-0005-0000-0000-000070300000}"/>
    <cellStyle name="Separador de milhares 14 2" xfId="9874" xr:uid="{00000000-0005-0000-0000-000071300000}"/>
    <cellStyle name="Separador de milhares 14 2 2" xfId="10950" xr:uid="{00000000-0005-0000-0000-000072300000}"/>
    <cellStyle name="Separador de milhares 14 2 2 2" xfId="11902" xr:uid="{00000000-0005-0000-0000-000073300000}"/>
    <cellStyle name="Separador de milhares 14 2 2 2 2" xfId="13803" xr:uid="{00000000-0005-0000-0000-000074300000}"/>
    <cellStyle name="Separador de milhares 14 2 2 2 2 2" xfId="16655" xr:uid="{00000000-0005-0000-0000-000075300000}"/>
    <cellStyle name="Separador de milhares 14 2 2 2 3" xfId="15194" xr:uid="{00000000-0005-0000-0000-000076300000}"/>
    <cellStyle name="Separador de milhares 14 2 2 3" xfId="13003" xr:uid="{00000000-0005-0000-0000-000077300000}"/>
    <cellStyle name="Separador de milhares 14 2 2 3 2" xfId="15857" xr:uid="{00000000-0005-0000-0000-000078300000}"/>
    <cellStyle name="Separador de milhares 14 2 2 4" xfId="14396" xr:uid="{00000000-0005-0000-0000-000079300000}"/>
    <cellStyle name="Separador de milhares 14 2 3" xfId="11501" xr:uid="{00000000-0005-0000-0000-00007A300000}"/>
    <cellStyle name="Separador de milhares 14 2 3 2" xfId="13404" xr:uid="{00000000-0005-0000-0000-00007B300000}"/>
    <cellStyle name="Separador de milhares 14 2 3 2 2" xfId="16256" xr:uid="{00000000-0005-0000-0000-00007C300000}"/>
    <cellStyle name="Separador de milhares 14 2 3 3" xfId="14795" xr:uid="{00000000-0005-0000-0000-00007D300000}"/>
    <cellStyle name="Separador de milhares 15" xfId="9875" xr:uid="{00000000-0005-0000-0000-00007E300000}"/>
    <cellStyle name="Separador de milhares 15 2" xfId="9876" xr:uid="{00000000-0005-0000-0000-00007F300000}"/>
    <cellStyle name="Separador de milhares 15 2 2" xfId="9877" xr:uid="{00000000-0005-0000-0000-000080300000}"/>
    <cellStyle name="Separador de milhares 15 2 2 2" xfId="9878" xr:uid="{00000000-0005-0000-0000-000081300000}"/>
    <cellStyle name="Separador de milhares 15 2 3" xfId="9879" xr:uid="{00000000-0005-0000-0000-000082300000}"/>
    <cellStyle name="Separador de milhares 15 2 3 2" xfId="9880" xr:uid="{00000000-0005-0000-0000-000083300000}"/>
    <cellStyle name="Separador de milhares 15 2 4" xfId="9881" xr:uid="{00000000-0005-0000-0000-000084300000}"/>
    <cellStyle name="Separador de milhares 15 3" xfId="9882" xr:uid="{00000000-0005-0000-0000-000085300000}"/>
    <cellStyle name="Separador de milhares 15 3 2" xfId="9883" xr:uid="{00000000-0005-0000-0000-000086300000}"/>
    <cellStyle name="Separador de milhares 15 3 2 2" xfId="9884" xr:uid="{00000000-0005-0000-0000-000087300000}"/>
    <cellStyle name="Separador de milhares 15 3 3" xfId="9885" xr:uid="{00000000-0005-0000-0000-000088300000}"/>
    <cellStyle name="Separador de milhares 15 3 3 2" xfId="9886" xr:uid="{00000000-0005-0000-0000-000089300000}"/>
    <cellStyle name="Separador de milhares 15 3 4" xfId="9887" xr:uid="{00000000-0005-0000-0000-00008A300000}"/>
    <cellStyle name="Separador de milhares 15 4" xfId="9888" xr:uid="{00000000-0005-0000-0000-00008B300000}"/>
    <cellStyle name="Separador de milhares 15 4 2" xfId="9889" xr:uid="{00000000-0005-0000-0000-00008C300000}"/>
    <cellStyle name="Separador de milhares 15 4 2 2" xfId="9890" xr:uid="{00000000-0005-0000-0000-00008D300000}"/>
    <cellStyle name="Separador de milhares 15 4 3" xfId="9891" xr:uid="{00000000-0005-0000-0000-00008E300000}"/>
    <cellStyle name="Separador de milhares 15 4 3 2" xfId="9892" xr:uid="{00000000-0005-0000-0000-00008F300000}"/>
    <cellStyle name="Separador de milhares 15 4 4" xfId="9893" xr:uid="{00000000-0005-0000-0000-000090300000}"/>
    <cellStyle name="Separador de milhares 15 5" xfId="9894" xr:uid="{00000000-0005-0000-0000-000091300000}"/>
    <cellStyle name="Separador de milhares 15 5 2" xfId="9895" xr:uid="{00000000-0005-0000-0000-000092300000}"/>
    <cellStyle name="Separador de milhares 15 6" xfId="9896" xr:uid="{00000000-0005-0000-0000-000093300000}"/>
    <cellStyle name="Separador de milhares 15 6 2" xfId="9897" xr:uid="{00000000-0005-0000-0000-000094300000}"/>
    <cellStyle name="Separador de milhares 15 7" xfId="9898" xr:uid="{00000000-0005-0000-0000-000095300000}"/>
    <cellStyle name="Separador de milhares 16" xfId="9899" xr:uid="{00000000-0005-0000-0000-000096300000}"/>
    <cellStyle name="Separador de milhares 17" xfId="9900" xr:uid="{00000000-0005-0000-0000-000097300000}"/>
    <cellStyle name="Separador de milhares 17 10" xfId="14188" xr:uid="{00000000-0005-0000-0000-000098300000}"/>
    <cellStyle name="Separador de milhares 17 2" xfId="9901" xr:uid="{00000000-0005-0000-0000-000099300000}"/>
    <cellStyle name="Separador de milhares 17 2 2" xfId="9902" xr:uid="{00000000-0005-0000-0000-00009A300000}"/>
    <cellStyle name="Separador de milhares 17 2 2 2" xfId="9903" xr:uid="{00000000-0005-0000-0000-00009B300000}"/>
    <cellStyle name="Separador de milhares 17 2 2 2 2" xfId="10954" xr:uid="{00000000-0005-0000-0000-00009C300000}"/>
    <cellStyle name="Separador de milhares 17 2 2 2 2 2" xfId="11906" xr:uid="{00000000-0005-0000-0000-00009D300000}"/>
    <cellStyle name="Separador de milhares 17 2 2 2 2 2 2" xfId="13807" xr:uid="{00000000-0005-0000-0000-00009E300000}"/>
    <cellStyle name="Separador de milhares 17 2 2 2 2 2 2 2" xfId="16659" xr:uid="{00000000-0005-0000-0000-00009F300000}"/>
    <cellStyle name="Separador de milhares 17 2 2 2 2 2 3" xfId="15198" xr:uid="{00000000-0005-0000-0000-0000A0300000}"/>
    <cellStyle name="Separador de milhares 17 2 2 2 2 3" xfId="13007" xr:uid="{00000000-0005-0000-0000-0000A1300000}"/>
    <cellStyle name="Separador de milhares 17 2 2 2 2 3 2" xfId="15861" xr:uid="{00000000-0005-0000-0000-0000A2300000}"/>
    <cellStyle name="Separador de milhares 17 2 2 2 2 4" xfId="14400" xr:uid="{00000000-0005-0000-0000-0000A3300000}"/>
    <cellStyle name="Separador de milhares 17 2 2 2 3" xfId="11505" xr:uid="{00000000-0005-0000-0000-0000A4300000}"/>
    <cellStyle name="Separador de milhares 17 2 2 2 3 2" xfId="13408" xr:uid="{00000000-0005-0000-0000-0000A5300000}"/>
    <cellStyle name="Separador de milhares 17 2 2 2 3 2 2" xfId="16260" xr:uid="{00000000-0005-0000-0000-0000A6300000}"/>
    <cellStyle name="Separador de milhares 17 2 2 2 3 3" xfId="14799" xr:uid="{00000000-0005-0000-0000-0000A7300000}"/>
    <cellStyle name="Separador de milhares 17 2 2 2 4" xfId="12695" xr:uid="{00000000-0005-0000-0000-0000A8300000}"/>
    <cellStyle name="Separador de milhares 17 2 2 2 4 2" xfId="15583" xr:uid="{00000000-0005-0000-0000-0000A9300000}"/>
    <cellStyle name="Separador de milhares 17 2 2 2 5" xfId="14191" xr:uid="{00000000-0005-0000-0000-0000AA300000}"/>
    <cellStyle name="Separador de milhares 17 2 2 3" xfId="10953" xr:uid="{00000000-0005-0000-0000-0000AB300000}"/>
    <cellStyle name="Separador de milhares 17 2 2 3 2" xfId="11905" xr:uid="{00000000-0005-0000-0000-0000AC300000}"/>
    <cellStyle name="Separador de milhares 17 2 2 3 2 2" xfId="13806" xr:uid="{00000000-0005-0000-0000-0000AD300000}"/>
    <cellStyle name="Separador de milhares 17 2 2 3 2 2 2" xfId="16658" xr:uid="{00000000-0005-0000-0000-0000AE300000}"/>
    <cellStyle name="Separador de milhares 17 2 2 3 2 3" xfId="15197" xr:uid="{00000000-0005-0000-0000-0000AF300000}"/>
    <cellStyle name="Separador de milhares 17 2 2 3 3" xfId="13006" xr:uid="{00000000-0005-0000-0000-0000B0300000}"/>
    <cellStyle name="Separador de milhares 17 2 2 3 3 2" xfId="15860" xr:uid="{00000000-0005-0000-0000-0000B1300000}"/>
    <cellStyle name="Separador de milhares 17 2 2 3 4" xfId="14399" xr:uid="{00000000-0005-0000-0000-0000B2300000}"/>
    <cellStyle name="Separador de milhares 17 2 2 4" xfId="11504" xr:uid="{00000000-0005-0000-0000-0000B3300000}"/>
    <cellStyle name="Separador de milhares 17 2 2 4 2" xfId="13407" xr:uid="{00000000-0005-0000-0000-0000B4300000}"/>
    <cellStyle name="Separador de milhares 17 2 2 4 2 2" xfId="16259" xr:uid="{00000000-0005-0000-0000-0000B5300000}"/>
    <cellStyle name="Separador de milhares 17 2 2 4 3" xfId="14798" xr:uid="{00000000-0005-0000-0000-0000B6300000}"/>
    <cellStyle name="Separador de milhares 17 2 2 5" xfId="12694" xr:uid="{00000000-0005-0000-0000-0000B7300000}"/>
    <cellStyle name="Separador de milhares 17 2 2 5 2" xfId="15582" xr:uid="{00000000-0005-0000-0000-0000B8300000}"/>
    <cellStyle name="Separador de milhares 17 2 2 6" xfId="14190" xr:uid="{00000000-0005-0000-0000-0000B9300000}"/>
    <cellStyle name="Separador de milhares 17 2 3" xfId="9904" xr:uid="{00000000-0005-0000-0000-0000BA300000}"/>
    <cellStyle name="Separador de milhares 17 2 3 2" xfId="9905" xr:uid="{00000000-0005-0000-0000-0000BB300000}"/>
    <cellStyle name="Separador de milhares 17 2 3 2 2" xfId="10956" xr:uid="{00000000-0005-0000-0000-0000BC300000}"/>
    <cellStyle name="Separador de milhares 17 2 3 2 2 2" xfId="11908" xr:uid="{00000000-0005-0000-0000-0000BD300000}"/>
    <cellStyle name="Separador de milhares 17 2 3 2 2 2 2" xfId="13809" xr:uid="{00000000-0005-0000-0000-0000BE300000}"/>
    <cellStyle name="Separador de milhares 17 2 3 2 2 2 2 2" xfId="16661" xr:uid="{00000000-0005-0000-0000-0000BF300000}"/>
    <cellStyle name="Separador de milhares 17 2 3 2 2 2 3" xfId="15200" xr:uid="{00000000-0005-0000-0000-0000C0300000}"/>
    <cellStyle name="Separador de milhares 17 2 3 2 2 3" xfId="13009" xr:uid="{00000000-0005-0000-0000-0000C1300000}"/>
    <cellStyle name="Separador de milhares 17 2 3 2 2 3 2" xfId="15863" xr:uid="{00000000-0005-0000-0000-0000C2300000}"/>
    <cellStyle name="Separador de milhares 17 2 3 2 2 4" xfId="14402" xr:uid="{00000000-0005-0000-0000-0000C3300000}"/>
    <cellStyle name="Separador de milhares 17 2 3 2 3" xfId="11507" xr:uid="{00000000-0005-0000-0000-0000C4300000}"/>
    <cellStyle name="Separador de milhares 17 2 3 2 3 2" xfId="13410" xr:uid="{00000000-0005-0000-0000-0000C5300000}"/>
    <cellStyle name="Separador de milhares 17 2 3 2 3 2 2" xfId="16262" xr:uid="{00000000-0005-0000-0000-0000C6300000}"/>
    <cellStyle name="Separador de milhares 17 2 3 2 3 3" xfId="14801" xr:uid="{00000000-0005-0000-0000-0000C7300000}"/>
    <cellStyle name="Separador de milhares 17 2 3 2 4" xfId="12697" xr:uid="{00000000-0005-0000-0000-0000C8300000}"/>
    <cellStyle name="Separador de milhares 17 2 3 2 4 2" xfId="15585" xr:uid="{00000000-0005-0000-0000-0000C9300000}"/>
    <cellStyle name="Separador de milhares 17 2 3 2 5" xfId="14193" xr:uid="{00000000-0005-0000-0000-0000CA300000}"/>
    <cellStyle name="Separador de milhares 17 2 3 3" xfId="10955" xr:uid="{00000000-0005-0000-0000-0000CB300000}"/>
    <cellStyle name="Separador de milhares 17 2 3 3 2" xfId="11907" xr:uid="{00000000-0005-0000-0000-0000CC300000}"/>
    <cellStyle name="Separador de milhares 17 2 3 3 2 2" xfId="13808" xr:uid="{00000000-0005-0000-0000-0000CD300000}"/>
    <cellStyle name="Separador de milhares 17 2 3 3 2 2 2" xfId="16660" xr:uid="{00000000-0005-0000-0000-0000CE300000}"/>
    <cellStyle name="Separador de milhares 17 2 3 3 2 3" xfId="15199" xr:uid="{00000000-0005-0000-0000-0000CF300000}"/>
    <cellStyle name="Separador de milhares 17 2 3 3 3" xfId="13008" xr:uid="{00000000-0005-0000-0000-0000D0300000}"/>
    <cellStyle name="Separador de milhares 17 2 3 3 3 2" xfId="15862" xr:uid="{00000000-0005-0000-0000-0000D1300000}"/>
    <cellStyle name="Separador de milhares 17 2 3 3 4" xfId="14401" xr:uid="{00000000-0005-0000-0000-0000D2300000}"/>
    <cellStyle name="Separador de milhares 17 2 3 4" xfId="11506" xr:uid="{00000000-0005-0000-0000-0000D3300000}"/>
    <cellStyle name="Separador de milhares 17 2 3 4 2" xfId="13409" xr:uid="{00000000-0005-0000-0000-0000D4300000}"/>
    <cellStyle name="Separador de milhares 17 2 3 4 2 2" xfId="16261" xr:uid="{00000000-0005-0000-0000-0000D5300000}"/>
    <cellStyle name="Separador de milhares 17 2 3 4 3" xfId="14800" xr:uid="{00000000-0005-0000-0000-0000D6300000}"/>
    <cellStyle name="Separador de milhares 17 2 3 5" xfId="12696" xr:uid="{00000000-0005-0000-0000-0000D7300000}"/>
    <cellStyle name="Separador de milhares 17 2 3 5 2" xfId="15584" xr:uid="{00000000-0005-0000-0000-0000D8300000}"/>
    <cellStyle name="Separador de milhares 17 2 3 6" xfId="14192" xr:uid="{00000000-0005-0000-0000-0000D9300000}"/>
    <cellStyle name="Separador de milhares 17 2 4" xfId="9906" xr:uid="{00000000-0005-0000-0000-0000DA300000}"/>
    <cellStyle name="Separador de milhares 17 2 4 2" xfId="9907" xr:uid="{00000000-0005-0000-0000-0000DB300000}"/>
    <cellStyle name="Separador de milhares 17 2 4 2 2" xfId="10958" xr:uid="{00000000-0005-0000-0000-0000DC300000}"/>
    <cellStyle name="Separador de milhares 17 2 4 2 2 2" xfId="11910" xr:uid="{00000000-0005-0000-0000-0000DD300000}"/>
    <cellStyle name="Separador de milhares 17 2 4 2 2 2 2" xfId="13811" xr:uid="{00000000-0005-0000-0000-0000DE300000}"/>
    <cellStyle name="Separador de milhares 17 2 4 2 2 2 2 2" xfId="16663" xr:uid="{00000000-0005-0000-0000-0000DF300000}"/>
    <cellStyle name="Separador de milhares 17 2 4 2 2 2 3" xfId="15202" xr:uid="{00000000-0005-0000-0000-0000E0300000}"/>
    <cellStyle name="Separador de milhares 17 2 4 2 2 3" xfId="13011" xr:uid="{00000000-0005-0000-0000-0000E1300000}"/>
    <cellStyle name="Separador de milhares 17 2 4 2 2 3 2" xfId="15865" xr:uid="{00000000-0005-0000-0000-0000E2300000}"/>
    <cellStyle name="Separador de milhares 17 2 4 2 2 4" xfId="14404" xr:uid="{00000000-0005-0000-0000-0000E3300000}"/>
    <cellStyle name="Separador de milhares 17 2 4 2 3" xfId="11509" xr:uid="{00000000-0005-0000-0000-0000E4300000}"/>
    <cellStyle name="Separador de milhares 17 2 4 2 3 2" xfId="13412" xr:uid="{00000000-0005-0000-0000-0000E5300000}"/>
    <cellStyle name="Separador de milhares 17 2 4 2 3 2 2" xfId="16264" xr:uid="{00000000-0005-0000-0000-0000E6300000}"/>
    <cellStyle name="Separador de milhares 17 2 4 2 3 3" xfId="14803" xr:uid="{00000000-0005-0000-0000-0000E7300000}"/>
    <cellStyle name="Separador de milhares 17 2 4 2 4" xfId="12699" xr:uid="{00000000-0005-0000-0000-0000E8300000}"/>
    <cellStyle name="Separador de milhares 17 2 4 2 4 2" xfId="15587" xr:uid="{00000000-0005-0000-0000-0000E9300000}"/>
    <cellStyle name="Separador de milhares 17 2 4 2 5" xfId="14195" xr:uid="{00000000-0005-0000-0000-0000EA300000}"/>
    <cellStyle name="Separador de milhares 17 2 4 3" xfId="10957" xr:uid="{00000000-0005-0000-0000-0000EB300000}"/>
    <cellStyle name="Separador de milhares 17 2 4 3 2" xfId="11909" xr:uid="{00000000-0005-0000-0000-0000EC300000}"/>
    <cellStyle name="Separador de milhares 17 2 4 3 2 2" xfId="13810" xr:uid="{00000000-0005-0000-0000-0000ED300000}"/>
    <cellStyle name="Separador de milhares 17 2 4 3 2 2 2" xfId="16662" xr:uid="{00000000-0005-0000-0000-0000EE300000}"/>
    <cellStyle name="Separador de milhares 17 2 4 3 2 3" xfId="15201" xr:uid="{00000000-0005-0000-0000-0000EF300000}"/>
    <cellStyle name="Separador de milhares 17 2 4 3 3" xfId="13010" xr:uid="{00000000-0005-0000-0000-0000F0300000}"/>
    <cellStyle name="Separador de milhares 17 2 4 3 3 2" xfId="15864" xr:uid="{00000000-0005-0000-0000-0000F1300000}"/>
    <cellStyle name="Separador de milhares 17 2 4 3 4" xfId="14403" xr:uid="{00000000-0005-0000-0000-0000F2300000}"/>
    <cellStyle name="Separador de milhares 17 2 4 4" xfId="11508" xr:uid="{00000000-0005-0000-0000-0000F3300000}"/>
    <cellStyle name="Separador de milhares 17 2 4 4 2" xfId="13411" xr:uid="{00000000-0005-0000-0000-0000F4300000}"/>
    <cellStyle name="Separador de milhares 17 2 4 4 2 2" xfId="16263" xr:uid="{00000000-0005-0000-0000-0000F5300000}"/>
    <cellStyle name="Separador de milhares 17 2 4 4 3" xfId="14802" xr:uid="{00000000-0005-0000-0000-0000F6300000}"/>
    <cellStyle name="Separador de milhares 17 2 4 5" xfId="12698" xr:uid="{00000000-0005-0000-0000-0000F7300000}"/>
    <cellStyle name="Separador de milhares 17 2 4 5 2" xfId="15586" xr:uid="{00000000-0005-0000-0000-0000F8300000}"/>
    <cellStyle name="Separador de milhares 17 2 4 6" xfId="14194" xr:uid="{00000000-0005-0000-0000-0000F9300000}"/>
    <cellStyle name="Separador de milhares 17 2 5" xfId="9908" xr:uid="{00000000-0005-0000-0000-0000FA300000}"/>
    <cellStyle name="Separador de milhares 17 2 5 2" xfId="10959" xr:uid="{00000000-0005-0000-0000-0000FB300000}"/>
    <cellStyle name="Separador de milhares 17 2 5 2 2" xfId="11911" xr:uid="{00000000-0005-0000-0000-0000FC300000}"/>
    <cellStyle name="Separador de milhares 17 2 5 2 2 2" xfId="13812" xr:uid="{00000000-0005-0000-0000-0000FD300000}"/>
    <cellStyle name="Separador de milhares 17 2 5 2 2 2 2" xfId="16664" xr:uid="{00000000-0005-0000-0000-0000FE300000}"/>
    <cellStyle name="Separador de milhares 17 2 5 2 2 3" xfId="15203" xr:uid="{00000000-0005-0000-0000-0000FF300000}"/>
    <cellStyle name="Separador de milhares 17 2 5 2 3" xfId="13012" xr:uid="{00000000-0005-0000-0000-000000310000}"/>
    <cellStyle name="Separador de milhares 17 2 5 2 3 2" xfId="15866" xr:uid="{00000000-0005-0000-0000-000001310000}"/>
    <cellStyle name="Separador de milhares 17 2 5 2 4" xfId="14405" xr:uid="{00000000-0005-0000-0000-000002310000}"/>
    <cellStyle name="Separador de milhares 17 2 5 3" xfId="11510" xr:uid="{00000000-0005-0000-0000-000003310000}"/>
    <cellStyle name="Separador de milhares 17 2 5 3 2" xfId="13413" xr:uid="{00000000-0005-0000-0000-000004310000}"/>
    <cellStyle name="Separador de milhares 17 2 5 3 2 2" xfId="16265" xr:uid="{00000000-0005-0000-0000-000005310000}"/>
    <cellStyle name="Separador de milhares 17 2 5 3 3" xfId="14804" xr:uid="{00000000-0005-0000-0000-000006310000}"/>
    <cellStyle name="Separador de milhares 17 2 5 4" xfId="12700" xr:uid="{00000000-0005-0000-0000-000007310000}"/>
    <cellStyle name="Separador de milhares 17 2 5 4 2" xfId="15588" xr:uid="{00000000-0005-0000-0000-000008310000}"/>
    <cellStyle name="Separador de milhares 17 2 5 5" xfId="14196" xr:uid="{00000000-0005-0000-0000-000009310000}"/>
    <cellStyle name="Separador de milhares 17 2 6" xfId="10952" xr:uid="{00000000-0005-0000-0000-00000A310000}"/>
    <cellStyle name="Separador de milhares 17 2 6 2" xfId="11904" xr:uid="{00000000-0005-0000-0000-00000B310000}"/>
    <cellStyle name="Separador de milhares 17 2 6 2 2" xfId="13805" xr:uid="{00000000-0005-0000-0000-00000C310000}"/>
    <cellStyle name="Separador de milhares 17 2 6 2 2 2" xfId="16657" xr:uid="{00000000-0005-0000-0000-00000D310000}"/>
    <cellStyle name="Separador de milhares 17 2 6 2 3" xfId="15196" xr:uid="{00000000-0005-0000-0000-00000E310000}"/>
    <cellStyle name="Separador de milhares 17 2 6 3" xfId="13005" xr:uid="{00000000-0005-0000-0000-00000F310000}"/>
    <cellStyle name="Separador de milhares 17 2 6 3 2" xfId="15859" xr:uid="{00000000-0005-0000-0000-000010310000}"/>
    <cellStyle name="Separador de milhares 17 2 6 4" xfId="14398" xr:uid="{00000000-0005-0000-0000-000011310000}"/>
    <cellStyle name="Separador de milhares 17 2 7" xfId="11503" xr:uid="{00000000-0005-0000-0000-000012310000}"/>
    <cellStyle name="Separador de milhares 17 2 7 2" xfId="13406" xr:uid="{00000000-0005-0000-0000-000013310000}"/>
    <cellStyle name="Separador de milhares 17 2 7 2 2" xfId="16258" xr:uid="{00000000-0005-0000-0000-000014310000}"/>
    <cellStyle name="Separador de milhares 17 2 7 3" xfId="14797" xr:uid="{00000000-0005-0000-0000-000015310000}"/>
    <cellStyle name="Separador de milhares 17 2 8" xfId="12693" xr:uid="{00000000-0005-0000-0000-000016310000}"/>
    <cellStyle name="Separador de milhares 17 2 8 2" xfId="15581" xr:uid="{00000000-0005-0000-0000-000017310000}"/>
    <cellStyle name="Separador de milhares 17 2 9" xfId="14189" xr:uid="{00000000-0005-0000-0000-000018310000}"/>
    <cellStyle name="Separador de milhares 17 3" xfId="9909" xr:uid="{00000000-0005-0000-0000-000019310000}"/>
    <cellStyle name="Separador de milhares 17 3 2" xfId="9910" xr:uid="{00000000-0005-0000-0000-00001A310000}"/>
    <cellStyle name="Separador de milhares 17 3 2 2" xfId="10961" xr:uid="{00000000-0005-0000-0000-00001B310000}"/>
    <cellStyle name="Separador de milhares 17 3 2 2 2" xfId="11913" xr:uid="{00000000-0005-0000-0000-00001C310000}"/>
    <cellStyle name="Separador de milhares 17 3 2 2 2 2" xfId="13814" xr:uid="{00000000-0005-0000-0000-00001D310000}"/>
    <cellStyle name="Separador de milhares 17 3 2 2 2 2 2" xfId="16666" xr:uid="{00000000-0005-0000-0000-00001E310000}"/>
    <cellStyle name="Separador de milhares 17 3 2 2 2 3" xfId="15205" xr:uid="{00000000-0005-0000-0000-00001F310000}"/>
    <cellStyle name="Separador de milhares 17 3 2 2 3" xfId="13014" xr:uid="{00000000-0005-0000-0000-000020310000}"/>
    <cellStyle name="Separador de milhares 17 3 2 2 3 2" xfId="15868" xr:uid="{00000000-0005-0000-0000-000021310000}"/>
    <cellStyle name="Separador de milhares 17 3 2 2 4" xfId="14407" xr:uid="{00000000-0005-0000-0000-000022310000}"/>
    <cellStyle name="Separador de milhares 17 3 2 3" xfId="11512" xr:uid="{00000000-0005-0000-0000-000023310000}"/>
    <cellStyle name="Separador de milhares 17 3 2 3 2" xfId="13415" xr:uid="{00000000-0005-0000-0000-000024310000}"/>
    <cellStyle name="Separador de milhares 17 3 2 3 2 2" xfId="16267" xr:uid="{00000000-0005-0000-0000-000025310000}"/>
    <cellStyle name="Separador de milhares 17 3 2 3 3" xfId="14806" xr:uid="{00000000-0005-0000-0000-000026310000}"/>
    <cellStyle name="Separador de milhares 17 3 2 4" xfId="12702" xr:uid="{00000000-0005-0000-0000-000027310000}"/>
    <cellStyle name="Separador de milhares 17 3 2 4 2" xfId="15590" xr:uid="{00000000-0005-0000-0000-000028310000}"/>
    <cellStyle name="Separador de milhares 17 3 2 5" xfId="14198" xr:uid="{00000000-0005-0000-0000-000029310000}"/>
    <cellStyle name="Separador de milhares 17 3 3" xfId="10960" xr:uid="{00000000-0005-0000-0000-00002A310000}"/>
    <cellStyle name="Separador de milhares 17 3 3 2" xfId="11912" xr:uid="{00000000-0005-0000-0000-00002B310000}"/>
    <cellStyle name="Separador de milhares 17 3 3 2 2" xfId="13813" xr:uid="{00000000-0005-0000-0000-00002C310000}"/>
    <cellStyle name="Separador de milhares 17 3 3 2 2 2" xfId="16665" xr:uid="{00000000-0005-0000-0000-00002D310000}"/>
    <cellStyle name="Separador de milhares 17 3 3 2 3" xfId="15204" xr:uid="{00000000-0005-0000-0000-00002E310000}"/>
    <cellStyle name="Separador de milhares 17 3 3 3" xfId="13013" xr:uid="{00000000-0005-0000-0000-00002F310000}"/>
    <cellStyle name="Separador de milhares 17 3 3 3 2" xfId="15867" xr:uid="{00000000-0005-0000-0000-000030310000}"/>
    <cellStyle name="Separador de milhares 17 3 3 4" xfId="14406" xr:uid="{00000000-0005-0000-0000-000031310000}"/>
    <cellStyle name="Separador de milhares 17 3 4" xfId="11511" xr:uid="{00000000-0005-0000-0000-000032310000}"/>
    <cellStyle name="Separador de milhares 17 3 4 2" xfId="13414" xr:uid="{00000000-0005-0000-0000-000033310000}"/>
    <cellStyle name="Separador de milhares 17 3 4 2 2" xfId="16266" xr:uid="{00000000-0005-0000-0000-000034310000}"/>
    <cellStyle name="Separador de milhares 17 3 4 3" xfId="14805" xr:uid="{00000000-0005-0000-0000-000035310000}"/>
    <cellStyle name="Separador de milhares 17 3 5" xfId="12701" xr:uid="{00000000-0005-0000-0000-000036310000}"/>
    <cellStyle name="Separador de milhares 17 3 5 2" xfId="15589" xr:uid="{00000000-0005-0000-0000-000037310000}"/>
    <cellStyle name="Separador de milhares 17 3 6" xfId="14197" xr:uid="{00000000-0005-0000-0000-000038310000}"/>
    <cellStyle name="Separador de milhares 17 4" xfId="9911" xr:uid="{00000000-0005-0000-0000-000039310000}"/>
    <cellStyle name="Separador de milhares 17 4 2" xfId="9912" xr:uid="{00000000-0005-0000-0000-00003A310000}"/>
    <cellStyle name="Separador de milhares 17 4 2 2" xfId="10963" xr:uid="{00000000-0005-0000-0000-00003B310000}"/>
    <cellStyle name="Separador de milhares 17 4 2 2 2" xfId="11915" xr:uid="{00000000-0005-0000-0000-00003C310000}"/>
    <cellStyle name="Separador de milhares 17 4 2 2 2 2" xfId="13816" xr:uid="{00000000-0005-0000-0000-00003D310000}"/>
    <cellStyle name="Separador de milhares 17 4 2 2 2 2 2" xfId="16668" xr:uid="{00000000-0005-0000-0000-00003E310000}"/>
    <cellStyle name="Separador de milhares 17 4 2 2 2 3" xfId="15207" xr:uid="{00000000-0005-0000-0000-00003F310000}"/>
    <cellStyle name="Separador de milhares 17 4 2 2 3" xfId="13016" xr:uid="{00000000-0005-0000-0000-000040310000}"/>
    <cellStyle name="Separador de milhares 17 4 2 2 3 2" xfId="15870" xr:uid="{00000000-0005-0000-0000-000041310000}"/>
    <cellStyle name="Separador de milhares 17 4 2 2 4" xfId="14409" xr:uid="{00000000-0005-0000-0000-000042310000}"/>
    <cellStyle name="Separador de milhares 17 4 2 3" xfId="11514" xr:uid="{00000000-0005-0000-0000-000043310000}"/>
    <cellStyle name="Separador de milhares 17 4 2 3 2" xfId="13417" xr:uid="{00000000-0005-0000-0000-000044310000}"/>
    <cellStyle name="Separador de milhares 17 4 2 3 2 2" xfId="16269" xr:uid="{00000000-0005-0000-0000-000045310000}"/>
    <cellStyle name="Separador de milhares 17 4 2 3 3" xfId="14808" xr:uid="{00000000-0005-0000-0000-000046310000}"/>
    <cellStyle name="Separador de milhares 17 4 2 4" xfId="12704" xr:uid="{00000000-0005-0000-0000-000047310000}"/>
    <cellStyle name="Separador de milhares 17 4 2 4 2" xfId="15592" xr:uid="{00000000-0005-0000-0000-000048310000}"/>
    <cellStyle name="Separador de milhares 17 4 2 5" xfId="14200" xr:uid="{00000000-0005-0000-0000-000049310000}"/>
    <cellStyle name="Separador de milhares 17 4 3" xfId="10962" xr:uid="{00000000-0005-0000-0000-00004A310000}"/>
    <cellStyle name="Separador de milhares 17 4 3 2" xfId="11914" xr:uid="{00000000-0005-0000-0000-00004B310000}"/>
    <cellStyle name="Separador de milhares 17 4 3 2 2" xfId="13815" xr:uid="{00000000-0005-0000-0000-00004C310000}"/>
    <cellStyle name="Separador de milhares 17 4 3 2 2 2" xfId="16667" xr:uid="{00000000-0005-0000-0000-00004D310000}"/>
    <cellStyle name="Separador de milhares 17 4 3 2 3" xfId="15206" xr:uid="{00000000-0005-0000-0000-00004E310000}"/>
    <cellStyle name="Separador de milhares 17 4 3 3" xfId="13015" xr:uid="{00000000-0005-0000-0000-00004F310000}"/>
    <cellStyle name="Separador de milhares 17 4 3 3 2" xfId="15869" xr:uid="{00000000-0005-0000-0000-000050310000}"/>
    <cellStyle name="Separador de milhares 17 4 3 4" xfId="14408" xr:uid="{00000000-0005-0000-0000-000051310000}"/>
    <cellStyle name="Separador de milhares 17 4 4" xfId="11513" xr:uid="{00000000-0005-0000-0000-000052310000}"/>
    <cellStyle name="Separador de milhares 17 4 4 2" xfId="13416" xr:uid="{00000000-0005-0000-0000-000053310000}"/>
    <cellStyle name="Separador de milhares 17 4 4 2 2" xfId="16268" xr:uid="{00000000-0005-0000-0000-000054310000}"/>
    <cellStyle name="Separador de milhares 17 4 4 3" xfId="14807" xr:uid="{00000000-0005-0000-0000-000055310000}"/>
    <cellStyle name="Separador de milhares 17 4 5" xfId="12703" xr:uid="{00000000-0005-0000-0000-000056310000}"/>
    <cellStyle name="Separador de milhares 17 4 5 2" xfId="15591" xr:uid="{00000000-0005-0000-0000-000057310000}"/>
    <cellStyle name="Separador de milhares 17 4 6" xfId="14199" xr:uid="{00000000-0005-0000-0000-000058310000}"/>
    <cellStyle name="Separador de milhares 17 5" xfId="9913" xr:uid="{00000000-0005-0000-0000-000059310000}"/>
    <cellStyle name="Separador de milhares 17 5 2" xfId="9914" xr:uid="{00000000-0005-0000-0000-00005A310000}"/>
    <cellStyle name="Separador de milhares 17 5 2 2" xfId="10965" xr:uid="{00000000-0005-0000-0000-00005B310000}"/>
    <cellStyle name="Separador de milhares 17 5 2 2 2" xfId="11917" xr:uid="{00000000-0005-0000-0000-00005C310000}"/>
    <cellStyle name="Separador de milhares 17 5 2 2 2 2" xfId="13818" xr:uid="{00000000-0005-0000-0000-00005D310000}"/>
    <cellStyle name="Separador de milhares 17 5 2 2 2 2 2" xfId="16670" xr:uid="{00000000-0005-0000-0000-00005E310000}"/>
    <cellStyle name="Separador de milhares 17 5 2 2 2 3" xfId="15209" xr:uid="{00000000-0005-0000-0000-00005F310000}"/>
    <cellStyle name="Separador de milhares 17 5 2 2 3" xfId="13018" xr:uid="{00000000-0005-0000-0000-000060310000}"/>
    <cellStyle name="Separador de milhares 17 5 2 2 3 2" xfId="15872" xr:uid="{00000000-0005-0000-0000-000061310000}"/>
    <cellStyle name="Separador de milhares 17 5 2 2 4" xfId="14411" xr:uid="{00000000-0005-0000-0000-000062310000}"/>
    <cellStyle name="Separador de milhares 17 5 2 3" xfId="11516" xr:uid="{00000000-0005-0000-0000-000063310000}"/>
    <cellStyle name="Separador de milhares 17 5 2 3 2" xfId="13419" xr:uid="{00000000-0005-0000-0000-000064310000}"/>
    <cellStyle name="Separador de milhares 17 5 2 3 2 2" xfId="16271" xr:uid="{00000000-0005-0000-0000-000065310000}"/>
    <cellStyle name="Separador de milhares 17 5 2 3 3" xfId="14810" xr:uid="{00000000-0005-0000-0000-000066310000}"/>
    <cellStyle name="Separador de milhares 17 5 2 4" xfId="12706" xr:uid="{00000000-0005-0000-0000-000067310000}"/>
    <cellStyle name="Separador de milhares 17 5 2 4 2" xfId="15594" xr:uid="{00000000-0005-0000-0000-000068310000}"/>
    <cellStyle name="Separador de milhares 17 5 2 5" xfId="14202" xr:uid="{00000000-0005-0000-0000-000069310000}"/>
    <cellStyle name="Separador de milhares 17 5 3" xfId="10964" xr:uid="{00000000-0005-0000-0000-00006A310000}"/>
    <cellStyle name="Separador de milhares 17 5 3 2" xfId="11916" xr:uid="{00000000-0005-0000-0000-00006B310000}"/>
    <cellStyle name="Separador de milhares 17 5 3 2 2" xfId="13817" xr:uid="{00000000-0005-0000-0000-00006C310000}"/>
    <cellStyle name="Separador de milhares 17 5 3 2 2 2" xfId="16669" xr:uid="{00000000-0005-0000-0000-00006D310000}"/>
    <cellStyle name="Separador de milhares 17 5 3 2 3" xfId="15208" xr:uid="{00000000-0005-0000-0000-00006E310000}"/>
    <cellStyle name="Separador de milhares 17 5 3 3" xfId="13017" xr:uid="{00000000-0005-0000-0000-00006F310000}"/>
    <cellStyle name="Separador de milhares 17 5 3 3 2" xfId="15871" xr:uid="{00000000-0005-0000-0000-000070310000}"/>
    <cellStyle name="Separador de milhares 17 5 3 4" xfId="14410" xr:uid="{00000000-0005-0000-0000-000071310000}"/>
    <cellStyle name="Separador de milhares 17 5 4" xfId="11515" xr:uid="{00000000-0005-0000-0000-000072310000}"/>
    <cellStyle name="Separador de milhares 17 5 4 2" xfId="13418" xr:uid="{00000000-0005-0000-0000-000073310000}"/>
    <cellStyle name="Separador de milhares 17 5 4 2 2" xfId="16270" xr:uid="{00000000-0005-0000-0000-000074310000}"/>
    <cellStyle name="Separador de milhares 17 5 4 3" xfId="14809" xr:uid="{00000000-0005-0000-0000-000075310000}"/>
    <cellStyle name="Separador de milhares 17 5 5" xfId="12705" xr:uid="{00000000-0005-0000-0000-000076310000}"/>
    <cellStyle name="Separador de milhares 17 5 5 2" xfId="15593" xr:uid="{00000000-0005-0000-0000-000077310000}"/>
    <cellStyle name="Separador de milhares 17 5 6" xfId="14201" xr:uid="{00000000-0005-0000-0000-000078310000}"/>
    <cellStyle name="Separador de milhares 17 6" xfId="9915" xr:uid="{00000000-0005-0000-0000-000079310000}"/>
    <cellStyle name="Separador de milhares 17 6 2" xfId="10966" xr:uid="{00000000-0005-0000-0000-00007A310000}"/>
    <cellStyle name="Separador de milhares 17 6 2 2" xfId="11918" xr:uid="{00000000-0005-0000-0000-00007B310000}"/>
    <cellStyle name="Separador de milhares 17 6 2 2 2" xfId="13819" xr:uid="{00000000-0005-0000-0000-00007C310000}"/>
    <cellStyle name="Separador de milhares 17 6 2 2 2 2" xfId="16671" xr:uid="{00000000-0005-0000-0000-00007D310000}"/>
    <cellStyle name="Separador de milhares 17 6 2 2 3" xfId="15210" xr:uid="{00000000-0005-0000-0000-00007E310000}"/>
    <cellStyle name="Separador de milhares 17 6 2 3" xfId="13019" xr:uid="{00000000-0005-0000-0000-00007F310000}"/>
    <cellStyle name="Separador de milhares 17 6 2 3 2" xfId="15873" xr:uid="{00000000-0005-0000-0000-000080310000}"/>
    <cellStyle name="Separador de milhares 17 6 2 4" xfId="14412" xr:uid="{00000000-0005-0000-0000-000081310000}"/>
    <cellStyle name="Separador de milhares 17 6 3" xfId="11517" xr:uid="{00000000-0005-0000-0000-000082310000}"/>
    <cellStyle name="Separador de milhares 17 6 3 2" xfId="13420" xr:uid="{00000000-0005-0000-0000-000083310000}"/>
    <cellStyle name="Separador de milhares 17 6 3 2 2" xfId="16272" xr:uid="{00000000-0005-0000-0000-000084310000}"/>
    <cellStyle name="Separador de milhares 17 6 3 3" xfId="14811" xr:uid="{00000000-0005-0000-0000-000085310000}"/>
    <cellStyle name="Separador de milhares 17 6 4" xfId="12707" xr:uid="{00000000-0005-0000-0000-000086310000}"/>
    <cellStyle name="Separador de milhares 17 6 4 2" xfId="15595" xr:uid="{00000000-0005-0000-0000-000087310000}"/>
    <cellStyle name="Separador de milhares 17 6 5" xfId="14203" xr:uid="{00000000-0005-0000-0000-000088310000}"/>
    <cellStyle name="Separador de milhares 17 7" xfId="10951" xr:uid="{00000000-0005-0000-0000-000089310000}"/>
    <cellStyle name="Separador de milhares 17 7 2" xfId="11903" xr:uid="{00000000-0005-0000-0000-00008A310000}"/>
    <cellStyle name="Separador de milhares 17 7 2 2" xfId="13804" xr:uid="{00000000-0005-0000-0000-00008B310000}"/>
    <cellStyle name="Separador de milhares 17 7 2 2 2" xfId="16656" xr:uid="{00000000-0005-0000-0000-00008C310000}"/>
    <cellStyle name="Separador de milhares 17 7 2 3" xfId="15195" xr:uid="{00000000-0005-0000-0000-00008D310000}"/>
    <cellStyle name="Separador de milhares 17 7 3" xfId="13004" xr:uid="{00000000-0005-0000-0000-00008E310000}"/>
    <cellStyle name="Separador de milhares 17 7 3 2" xfId="15858" xr:uid="{00000000-0005-0000-0000-00008F310000}"/>
    <cellStyle name="Separador de milhares 17 7 4" xfId="14397" xr:uid="{00000000-0005-0000-0000-000090310000}"/>
    <cellStyle name="Separador de milhares 17 8" xfId="11502" xr:uid="{00000000-0005-0000-0000-000091310000}"/>
    <cellStyle name="Separador de milhares 17 8 2" xfId="13405" xr:uid="{00000000-0005-0000-0000-000092310000}"/>
    <cellStyle name="Separador de milhares 17 8 2 2" xfId="16257" xr:uid="{00000000-0005-0000-0000-000093310000}"/>
    <cellStyle name="Separador de milhares 17 8 3" xfId="14796" xr:uid="{00000000-0005-0000-0000-000094310000}"/>
    <cellStyle name="Separador de milhares 17 9" xfId="12692" xr:uid="{00000000-0005-0000-0000-000095310000}"/>
    <cellStyle name="Separador de milhares 17 9 2" xfId="15580" xr:uid="{00000000-0005-0000-0000-000096310000}"/>
    <cellStyle name="Separador de milhares 18" xfId="9916" xr:uid="{00000000-0005-0000-0000-000097310000}"/>
    <cellStyle name="Separador de milhares 18 2" xfId="9917" xr:uid="{00000000-0005-0000-0000-000098310000}"/>
    <cellStyle name="Separador de milhares 18 2 2" xfId="9918" xr:uid="{00000000-0005-0000-0000-000099310000}"/>
    <cellStyle name="Separador de milhares 18 2 2 2" xfId="10969" xr:uid="{00000000-0005-0000-0000-00009A310000}"/>
    <cellStyle name="Separador de milhares 18 2 2 2 2" xfId="11921" xr:uid="{00000000-0005-0000-0000-00009B310000}"/>
    <cellStyle name="Separador de milhares 18 2 2 2 2 2" xfId="13822" xr:uid="{00000000-0005-0000-0000-00009C310000}"/>
    <cellStyle name="Separador de milhares 18 2 2 2 2 2 2" xfId="16674" xr:uid="{00000000-0005-0000-0000-00009D310000}"/>
    <cellStyle name="Separador de milhares 18 2 2 2 2 3" xfId="15213" xr:uid="{00000000-0005-0000-0000-00009E310000}"/>
    <cellStyle name="Separador de milhares 18 2 2 2 3" xfId="13022" xr:uid="{00000000-0005-0000-0000-00009F310000}"/>
    <cellStyle name="Separador de milhares 18 2 2 2 3 2" xfId="15876" xr:uid="{00000000-0005-0000-0000-0000A0310000}"/>
    <cellStyle name="Separador de milhares 18 2 2 2 4" xfId="14415" xr:uid="{00000000-0005-0000-0000-0000A1310000}"/>
    <cellStyle name="Separador de milhares 18 2 2 3" xfId="11520" xr:uid="{00000000-0005-0000-0000-0000A2310000}"/>
    <cellStyle name="Separador de milhares 18 2 2 3 2" xfId="13423" xr:uid="{00000000-0005-0000-0000-0000A3310000}"/>
    <cellStyle name="Separador de milhares 18 2 2 3 2 2" xfId="16275" xr:uid="{00000000-0005-0000-0000-0000A4310000}"/>
    <cellStyle name="Separador de milhares 18 2 2 3 3" xfId="14814" xr:uid="{00000000-0005-0000-0000-0000A5310000}"/>
    <cellStyle name="Separador de milhares 18 2 2 4" xfId="12710" xr:uid="{00000000-0005-0000-0000-0000A6310000}"/>
    <cellStyle name="Separador de milhares 18 2 2 4 2" xfId="15598" xr:uid="{00000000-0005-0000-0000-0000A7310000}"/>
    <cellStyle name="Separador de milhares 18 2 2 5" xfId="14206" xr:uid="{00000000-0005-0000-0000-0000A8310000}"/>
    <cellStyle name="Separador de milhares 18 2 3" xfId="10968" xr:uid="{00000000-0005-0000-0000-0000A9310000}"/>
    <cellStyle name="Separador de milhares 18 2 3 2" xfId="11920" xr:uid="{00000000-0005-0000-0000-0000AA310000}"/>
    <cellStyle name="Separador de milhares 18 2 3 2 2" xfId="13821" xr:uid="{00000000-0005-0000-0000-0000AB310000}"/>
    <cellStyle name="Separador de milhares 18 2 3 2 2 2" xfId="16673" xr:uid="{00000000-0005-0000-0000-0000AC310000}"/>
    <cellStyle name="Separador de milhares 18 2 3 2 3" xfId="15212" xr:uid="{00000000-0005-0000-0000-0000AD310000}"/>
    <cellStyle name="Separador de milhares 18 2 3 3" xfId="13021" xr:uid="{00000000-0005-0000-0000-0000AE310000}"/>
    <cellStyle name="Separador de milhares 18 2 3 3 2" xfId="15875" xr:uid="{00000000-0005-0000-0000-0000AF310000}"/>
    <cellStyle name="Separador de milhares 18 2 3 4" xfId="14414" xr:uid="{00000000-0005-0000-0000-0000B0310000}"/>
    <cellStyle name="Separador de milhares 18 2 4" xfId="11519" xr:uid="{00000000-0005-0000-0000-0000B1310000}"/>
    <cellStyle name="Separador de milhares 18 2 4 2" xfId="13422" xr:uid="{00000000-0005-0000-0000-0000B2310000}"/>
    <cellStyle name="Separador de milhares 18 2 4 2 2" xfId="16274" xr:uid="{00000000-0005-0000-0000-0000B3310000}"/>
    <cellStyle name="Separador de milhares 18 2 4 3" xfId="14813" xr:uid="{00000000-0005-0000-0000-0000B4310000}"/>
    <cellStyle name="Separador de milhares 18 2 5" xfId="12709" xr:uid="{00000000-0005-0000-0000-0000B5310000}"/>
    <cellStyle name="Separador de milhares 18 2 5 2" xfId="15597" xr:uid="{00000000-0005-0000-0000-0000B6310000}"/>
    <cellStyle name="Separador de milhares 18 2 6" xfId="14205" xr:uid="{00000000-0005-0000-0000-0000B7310000}"/>
    <cellStyle name="Separador de milhares 18 3" xfId="9919" xr:uid="{00000000-0005-0000-0000-0000B8310000}"/>
    <cellStyle name="Separador de milhares 18 3 2" xfId="10970" xr:uid="{00000000-0005-0000-0000-0000B9310000}"/>
    <cellStyle name="Separador de milhares 18 3 2 2" xfId="11922" xr:uid="{00000000-0005-0000-0000-0000BA310000}"/>
    <cellStyle name="Separador de milhares 18 3 2 2 2" xfId="13823" xr:uid="{00000000-0005-0000-0000-0000BB310000}"/>
    <cellStyle name="Separador de milhares 18 3 2 2 2 2" xfId="16675" xr:uid="{00000000-0005-0000-0000-0000BC310000}"/>
    <cellStyle name="Separador de milhares 18 3 2 2 3" xfId="15214" xr:uid="{00000000-0005-0000-0000-0000BD310000}"/>
    <cellStyle name="Separador de milhares 18 3 2 3" xfId="13023" xr:uid="{00000000-0005-0000-0000-0000BE310000}"/>
    <cellStyle name="Separador de milhares 18 3 2 3 2" xfId="15877" xr:uid="{00000000-0005-0000-0000-0000BF310000}"/>
    <cellStyle name="Separador de milhares 18 3 2 4" xfId="14416" xr:uid="{00000000-0005-0000-0000-0000C0310000}"/>
    <cellStyle name="Separador de milhares 18 3 3" xfId="11521" xr:uid="{00000000-0005-0000-0000-0000C1310000}"/>
    <cellStyle name="Separador de milhares 18 3 3 2" xfId="13424" xr:uid="{00000000-0005-0000-0000-0000C2310000}"/>
    <cellStyle name="Separador de milhares 18 3 3 2 2" xfId="16276" xr:uid="{00000000-0005-0000-0000-0000C3310000}"/>
    <cellStyle name="Separador de milhares 18 3 3 3" xfId="14815" xr:uid="{00000000-0005-0000-0000-0000C4310000}"/>
    <cellStyle name="Separador de milhares 18 3 4" xfId="12711" xr:uid="{00000000-0005-0000-0000-0000C5310000}"/>
    <cellStyle name="Separador de milhares 18 3 4 2" xfId="15599" xr:uid="{00000000-0005-0000-0000-0000C6310000}"/>
    <cellStyle name="Separador de milhares 18 3 5" xfId="14207" xr:uid="{00000000-0005-0000-0000-0000C7310000}"/>
    <cellStyle name="Separador de milhares 18 4" xfId="10967" xr:uid="{00000000-0005-0000-0000-0000C8310000}"/>
    <cellStyle name="Separador de milhares 18 4 2" xfId="11919" xr:uid="{00000000-0005-0000-0000-0000C9310000}"/>
    <cellStyle name="Separador de milhares 18 4 2 2" xfId="13820" xr:uid="{00000000-0005-0000-0000-0000CA310000}"/>
    <cellStyle name="Separador de milhares 18 4 2 2 2" xfId="16672" xr:uid="{00000000-0005-0000-0000-0000CB310000}"/>
    <cellStyle name="Separador de milhares 18 4 2 3" xfId="15211" xr:uid="{00000000-0005-0000-0000-0000CC310000}"/>
    <cellStyle name="Separador de milhares 18 4 3" xfId="13020" xr:uid="{00000000-0005-0000-0000-0000CD310000}"/>
    <cellStyle name="Separador de milhares 18 4 3 2" xfId="15874" xr:uid="{00000000-0005-0000-0000-0000CE310000}"/>
    <cellStyle name="Separador de milhares 18 4 4" xfId="14413" xr:uid="{00000000-0005-0000-0000-0000CF310000}"/>
    <cellStyle name="Separador de milhares 18 5" xfId="11518" xr:uid="{00000000-0005-0000-0000-0000D0310000}"/>
    <cellStyle name="Separador de milhares 18 5 2" xfId="13421" xr:uid="{00000000-0005-0000-0000-0000D1310000}"/>
    <cellStyle name="Separador de milhares 18 5 2 2" xfId="16273" xr:uid="{00000000-0005-0000-0000-0000D2310000}"/>
    <cellStyle name="Separador de milhares 18 5 3" xfId="14812" xr:uid="{00000000-0005-0000-0000-0000D3310000}"/>
    <cellStyle name="Separador de milhares 18 6" xfId="12708" xr:uid="{00000000-0005-0000-0000-0000D4310000}"/>
    <cellStyle name="Separador de milhares 18 6 2" xfId="15596" xr:uid="{00000000-0005-0000-0000-0000D5310000}"/>
    <cellStyle name="Separador de milhares 18 7" xfId="14204" xr:uid="{00000000-0005-0000-0000-0000D6310000}"/>
    <cellStyle name="Separador de milhares 19" xfId="9920" xr:uid="{00000000-0005-0000-0000-0000D7310000}"/>
    <cellStyle name="Separador de milhares 19 2" xfId="9921" xr:uid="{00000000-0005-0000-0000-0000D8310000}"/>
    <cellStyle name="Separador de milhares 19 2 2" xfId="10972" xr:uid="{00000000-0005-0000-0000-0000D9310000}"/>
    <cellStyle name="Separador de milhares 19 2 2 2" xfId="11924" xr:uid="{00000000-0005-0000-0000-0000DA310000}"/>
    <cellStyle name="Separador de milhares 19 2 2 2 2" xfId="13825" xr:uid="{00000000-0005-0000-0000-0000DB310000}"/>
    <cellStyle name="Separador de milhares 19 2 2 2 2 2" xfId="16677" xr:uid="{00000000-0005-0000-0000-0000DC310000}"/>
    <cellStyle name="Separador de milhares 19 2 2 2 3" xfId="15216" xr:uid="{00000000-0005-0000-0000-0000DD310000}"/>
    <cellStyle name="Separador de milhares 19 2 2 3" xfId="13025" xr:uid="{00000000-0005-0000-0000-0000DE310000}"/>
    <cellStyle name="Separador de milhares 19 2 2 3 2" xfId="15879" xr:uid="{00000000-0005-0000-0000-0000DF310000}"/>
    <cellStyle name="Separador de milhares 19 2 2 4" xfId="14418" xr:uid="{00000000-0005-0000-0000-0000E0310000}"/>
    <cellStyle name="Separador de milhares 19 2 3" xfId="11523" xr:uid="{00000000-0005-0000-0000-0000E1310000}"/>
    <cellStyle name="Separador de milhares 19 2 3 2" xfId="13426" xr:uid="{00000000-0005-0000-0000-0000E2310000}"/>
    <cellStyle name="Separador de milhares 19 2 3 2 2" xfId="16278" xr:uid="{00000000-0005-0000-0000-0000E3310000}"/>
    <cellStyle name="Separador de milhares 19 2 3 3" xfId="14817" xr:uid="{00000000-0005-0000-0000-0000E4310000}"/>
    <cellStyle name="Separador de milhares 19 2 4" xfId="12713" xr:uid="{00000000-0005-0000-0000-0000E5310000}"/>
    <cellStyle name="Separador de milhares 19 2 4 2" xfId="15601" xr:uid="{00000000-0005-0000-0000-0000E6310000}"/>
    <cellStyle name="Separador de milhares 19 2 5" xfId="14209" xr:uid="{00000000-0005-0000-0000-0000E7310000}"/>
    <cellStyle name="Separador de milhares 19 3" xfId="10971" xr:uid="{00000000-0005-0000-0000-0000E8310000}"/>
    <cellStyle name="Separador de milhares 19 3 2" xfId="11923" xr:uid="{00000000-0005-0000-0000-0000E9310000}"/>
    <cellStyle name="Separador de milhares 19 3 2 2" xfId="13824" xr:uid="{00000000-0005-0000-0000-0000EA310000}"/>
    <cellStyle name="Separador de milhares 19 3 2 2 2" xfId="16676" xr:uid="{00000000-0005-0000-0000-0000EB310000}"/>
    <cellStyle name="Separador de milhares 19 3 2 3" xfId="15215" xr:uid="{00000000-0005-0000-0000-0000EC310000}"/>
    <cellStyle name="Separador de milhares 19 3 3" xfId="13024" xr:uid="{00000000-0005-0000-0000-0000ED310000}"/>
    <cellStyle name="Separador de milhares 19 3 3 2" xfId="15878" xr:uid="{00000000-0005-0000-0000-0000EE310000}"/>
    <cellStyle name="Separador de milhares 19 3 4" xfId="14417" xr:uid="{00000000-0005-0000-0000-0000EF310000}"/>
    <cellStyle name="Separador de milhares 19 4" xfId="11522" xr:uid="{00000000-0005-0000-0000-0000F0310000}"/>
    <cellStyle name="Separador de milhares 19 4 2" xfId="13425" xr:uid="{00000000-0005-0000-0000-0000F1310000}"/>
    <cellStyle name="Separador de milhares 19 4 2 2" xfId="16277" xr:uid="{00000000-0005-0000-0000-0000F2310000}"/>
    <cellStyle name="Separador de milhares 19 4 3" xfId="14816" xr:uid="{00000000-0005-0000-0000-0000F3310000}"/>
    <cellStyle name="Separador de milhares 19 5" xfId="12712" xr:uid="{00000000-0005-0000-0000-0000F4310000}"/>
    <cellStyle name="Separador de milhares 19 5 2" xfId="15600" xr:uid="{00000000-0005-0000-0000-0000F5310000}"/>
    <cellStyle name="Separador de milhares 19 6" xfId="14208" xr:uid="{00000000-0005-0000-0000-0000F6310000}"/>
    <cellStyle name="Separador de milhares 2" xfId="119" xr:uid="{00000000-0005-0000-0000-0000F7310000}"/>
    <cellStyle name="Separador de milhares 2 10" xfId="9922" xr:uid="{00000000-0005-0000-0000-0000F8310000}"/>
    <cellStyle name="Separador de milhares 2 10 2" xfId="10973" xr:uid="{00000000-0005-0000-0000-0000F9310000}"/>
    <cellStyle name="Separador de milhares 2 10 2 2" xfId="11925" xr:uid="{00000000-0005-0000-0000-0000FA310000}"/>
    <cellStyle name="Separador de milhares 2 10 2 2 2" xfId="13826" xr:uid="{00000000-0005-0000-0000-0000FB310000}"/>
    <cellStyle name="Separador de milhares 2 10 2 2 2 2" xfId="16678" xr:uid="{00000000-0005-0000-0000-0000FC310000}"/>
    <cellStyle name="Separador de milhares 2 10 2 2 3" xfId="15217" xr:uid="{00000000-0005-0000-0000-0000FD310000}"/>
    <cellStyle name="Separador de milhares 2 10 2 3" xfId="13026" xr:uid="{00000000-0005-0000-0000-0000FE310000}"/>
    <cellStyle name="Separador de milhares 2 10 2 3 2" xfId="15880" xr:uid="{00000000-0005-0000-0000-0000FF310000}"/>
    <cellStyle name="Separador de milhares 2 10 2 4" xfId="14419" xr:uid="{00000000-0005-0000-0000-000000320000}"/>
    <cellStyle name="Separador de milhares 2 10 3" xfId="11524" xr:uid="{00000000-0005-0000-0000-000001320000}"/>
    <cellStyle name="Separador de milhares 2 10 3 2" xfId="13427" xr:uid="{00000000-0005-0000-0000-000002320000}"/>
    <cellStyle name="Separador de milhares 2 10 3 2 2" xfId="16279" xr:uid="{00000000-0005-0000-0000-000003320000}"/>
    <cellStyle name="Separador de milhares 2 10 3 3" xfId="14818" xr:uid="{00000000-0005-0000-0000-000004320000}"/>
    <cellStyle name="Separador de milhares 2 11" xfId="9923" xr:uid="{00000000-0005-0000-0000-000005320000}"/>
    <cellStyle name="Separador de milhares 2 11 2" xfId="10974" xr:uid="{00000000-0005-0000-0000-000006320000}"/>
    <cellStyle name="Separador de milhares 2 11 2 2" xfId="11926" xr:uid="{00000000-0005-0000-0000-000007320000}"/>
    <cellStyle name="Separador de milhares 2 11 2 2 2" xfId="13827" xr:uid="{00000000-0005-0000-0000-000008320000}"/>
    <cellStyle name="Separador de milhares 2 11 2 2 2 2" xfId="16679" xr:uid="{00000000-0005-0000-0000-000009320000}"/>
    <cellStyle name="Separador de milhares 2 11 2 2 3" xfId="15218" xr:uid="{00000000-0005-0000-0000-00000A320000}"/>
    <cellStyle name="Separador de milhares 2 11 2 3" xfId="13027" xr:uid="{00000000-0005-0000-0000-00000B320000}"/>
    <cellStyle name="Separador de milhares 2 11 2 3 2" xfId="15881" xr:uid="{00000000-0005-0000-0000-00000C320000}"/>
    <cellStyle name="Separador de milhares 2 11 2 4" xfId="14420" xr:uid="{00000000-0005-0000-0000-00000D320000}"/>
    <cellStyle name="Separador de milhares 2 11 3" xfId="11525" xr:uid="{00000000-0005-0000-0000-00000E320000}"/>
    <cellStyle name="Separador de milhares 2 11 3 2" xfId="13428" xr:uid="{00000000-0005-0000-0000-00000F320000}"/>
    <cellStyle name="Separador de milhares 2 11 3 2 2" xfId="16280" xr:uid="{00000000-0005-0000-0000-000010320000}"/>
    <cellStyle name="Separador de milhares 2 11 3 3" xfId="14819" xr:uid="{00000000-0005-0000-0000-000011320000}"/>
    <cellStyle name="Separador de milhares 2 12" xfId="9924" xr:uid="{00000000-0005-0000-0000-000012320000}"/>
    <cellStyle name="Separador de milhares 2 12 2" xfId="10975" xr:uid="{00000000-0005-0000-0000-000013320000}"/>
    <cellStyle name="Separador de milhares 2 12 2 2" xfId="11927" xr:uid="{00000000-0005-0000-0000-000014320000}"/>
    <cellStyle name="Separador de milhares 2 12 2 2 2" xfId="13828" xr:uid="{00000000-0005-0000-0000-000015320000}"/>
    <cellStyle name="Separador de milhares 2 12 2 2 2 2" xfId="16680" xr:uid="{00000000-0005-0000-0000-000016320000}"/>
    <cellStyle name="Separador de milhares 2 12 2 2 3" xfId="15219" xr:uid="{00000000-0005-0000-0000-000017320000}"/>
    <cellStyle name="Separador de milhares 2 12 2 3" xfId="13028" xr:uid="{00000000-0005-0000-0000-000018320000}"/>
    <cellStyle name="Separador de milhares 2 12 2 3 2" xfId="15882" xr:uid="{00000000-0005-0000-0000-000019320000}"/>
    <cellStyle name="Separador de milhares 2 12 2 4" xfId="14421" xr:uid="{00000000-0005-0000-0000-00001A320000}"/>
    <cellStyle name="Separador de milhares 2 12 3" xfId="11526" xr:uid="{00000000-0005-0000-0000-00001B320000}"/>
    <cellStyle name="Separador de milhares 2 12 3 2" xfId="13429" xr:uid="{00000000-0005-0000-0000-00001C320000}"/>
    <cellStyle name="Separador de milhares 2 12 3 2 2" xfId="16281" xr:uid="{00000000-0005-0000-0000-00001D320000}"/>
    <cellStyle name="Separador de milhares 2 12 3 3" xfId="14820" xr:uid="{00000000-0005-0000-0000-00001E320000}"/>
    <cellStyle name="Separador de milhares 2 13" xfId="9925" xr:uid="{00000000-0005-0000-0000-00001F320000}"/>
    <cellStyle name="Separador de milhares 2 13 2" xfId="10976" xr:uid="{00000000-0005-0000-0000-000020320000}"/>
    <cellStyle name="Separador de milhares 2 13 2 2" xfId="11928" xr:uid="{00000000-0005-0000-0000-000021320000}"/>
    <cellStyle name="Separador de milhares 2 13 2 2 2" xfId="13829" xr:uid="{00000000-0005-0000-0000-000022320000}"/>
    <cellStyle name="Separador de milhares 2 13 2 2 2 2" xfId="16681" xr:uid="{00000000-0005-0000-0000-000023320000}"/>
    <cellStyle name="Separador de milhares 2 13 2 2 3" xfId="15220" xr:uid="{00000000-0005-0000-0000-000024320000}"/>
    <cellStyle name="Separador de milhares 2 13 2 3" xfId="13029" xr:uid="{00000000-0005-0000-0000-000025320000}"/>
    <cellStyle name="Separador de milhares 2 13 2 3 2" xfId="15883" xr:uid="{00000000-0005-0000-0000-000026320000}"/>
    <cellStyle name="Separador de milhares 2 13 2 4" xfId="14422" xr:uid="{00000000-0005-0000-0000-000027320000}"/>
    <cellStyle name="Separador de milhares 2 13 3" xfId="11527" xr:uid="{00000000-0005-0000-0000-000028320000}"/>
    <cellStyle name="Separador de milhares 2 13 3 2" xfId="13430" xr:uid="{00000000-0005-0000-0000-000029320000}"/>
    <cellStyle name="Separador de milhares 2 13 3 2 2" xfId="16282" xr:uid="{00000000-0005-0000-0000-00002A320000}"/>
    <cellStyle name="Separador de milhares 2 13 3 3" xfId="14821" xr:uid="{00000000-0005-0000-0000-00002B320000}"/>
    <cellStyle name="Separador de milhares 2 14" xfId="9926" xr:uid="{00000000-0005-0000-0000-00002C320000}"/>
    <cellStyle name="Separador de milhares 2 14 2" xfId="10977" xr:uid="{00000000-0005-0000-0000-00002D320000}"/>
    <cellStyle name="Separador de milhares 2 14 2 2" xfId="11929" xr:uid="{00000000-0005-0000-0000-00002E320000}"/>
    <cellStyle name="Separador de milhares 2 14 2 2 2" xfId="13830" xr:uid="{00000000-0005-0000-0000-00002F320000}"/>
    <cellStyle name="Separador de milhares 2 14 2 2 2 2" xfId="16682" xr:uid="{00000000-0005-0000-0000-000030320000}"/>
    <cellStyle name="Separador de milhares 2 14 2 2 3" xfId="15221" xr:uid="{00000000-0005-0000-0000-000031320000}"/>
    <cellStyle name="Separador de milhares 2 14 2 3" xfId="13030" xr:uid="{00000000-0005-0000-0000-000032320000}"/>
    <cellStyle name="Separador de milhares 2 14 2 3 2" xfId="15884" xr:uid="{00000000-0005-0000-0000-000033320000}"/>
    <cellStyle name="Separador de milhares 2 14 2 4" xfId="14423" xr:uid="{00000000-0005-0000-0000-000034320000}"/>
    <cellStyle name="Separador de milhares 2 14 3" xfId="11528" xr:uid="{00000000-0005-0000-0000-000035320000}"/>
    <cellStyle name="Separador de milhares 2 14 3 2" xfId="13431" xr:uid="{00000000-0005-0000-0000-000036320000}"/>
    <cellStyle name="Separador de milhares 2 14 3 2 2" xfId="16283" xr:uid="{00000000-0005-0000-0000-000037320000}"/>
    <cellStyle name="Separador de milhares 2 14 3 3" xfId="14822" xr:uid="{00000000-0005-0000-0000-000038320000}"/>
    <cellStyle name="Separador de milhares 2 15" xfId="9927" xr:uid="{00000000-0005-0000-0000-000039320000}"/>
    <cellStyle name="Separador de milhares 2 15 2" xfId="10978" xr:uid="{00000000-0005-0000-0000-00003A320000}"/>
    <cellStyle name="Separador de milhares 2 15 2 2" xfId="11930" xr:uid="{00000000-0005-0000-0000-00003B320000}"/>
    <cellStyle name="Separador de milhares 2 15 2 2 2" xfId="13831" xr:uid="{00000000-0005-0000-0000-00003C320000}"/>
    <cellStyle name="Separador de milhares 2 15 2 2 2 2" xfId="16683" xr:uid="{00000000-0005-0000-0000-00003D320000}"/>
    <cellStyle name="Separador de milhares 2 15 2 2 3" xfId="15222" xr:uid="{00000000-0005-0000-0000-00003E320000}"/>
    <cellStyle name="Separador de milhares 2 15 2 3" xfId="13031" xr:uid="{00000000-0005-0000-0000-00003F320000}"/>
    <cellStyle name="Separador de milhares 2 15 2 3 2" xfId="15885" xr:uid="{00000000-0005-0000-0000-000040320000}"/>
    <cellStyle name="Separador de milhares 2 15 2 4" xfId="14424" xr:uid="{00000000-0005-0000-0000-000041320000}"/>
    <cellStyle name="Separador de milhares 2 15 3" xfId="11529" xr:uid="{00000000-0005-0000-0000-000042320000}"/>
    <cellStyle name="Separador de milhares 2 15 3 2" xfId="13432" xr:uid="{00000000-0005-0000-0000-000043320000}"/>
    <cellStyle name="Separador de milhares 2 15 3 2 2" xfId="16284" xr:uid="{00000000-0005-0000-0000-000044320000}"/>
    <cellStyle name="Separador de milhares 2 15 3 3" xfId="14823" xr:uid="{00000000-0005-0000-0000-000045320000}"/>
    <cellStyle name="Separador de milhares 2 16" xfId="9928" xr:uid="{00000000-0005-0000-0000-000046320000}"/>
    <cellStyle name="Separador de milhares 2 16 2" xfId="10979" xr:uid="{00000000-0005-0000-0000-000047320000}"/>
    <cellStyle name="Separador de milhares 2 16 2 2" xfId="11931" xr:uid="{00000000-0005-0000-0000-000048320000}"/>
    <cellStyle name="Separador de milhares 2 16 2 2 2" xfId="13832" xr:uid="{00000000-0005-0000-0000-000049320000}"/>
    <cellStyle name="Separador de milhares 2 16 2 2 2 2" xfId="16684" xr:uid="{00000000-0005-0000-0000-00004A320000}"/>
    <cellStyle name="Separador de milhares 2 16 2 2 3" xfId="15223" xr:uid="{00000000-0005-0000-0000-00004B320000}"/>
    <cellStyle name="Separador de milhares 2 16 2 3" xfId="13032" xr:uid="{00000000-0005-0000-0000-00004C320000}"/>
    <cellStyle name="Separador de milhares 2 16 2 3 2" xfId="15886" xr:uid="{00000000-0005-0000-0000-00004D320000}"/>
    <cellStyle name="Separador de milhares 2 16 2 4" xfId="14425" xr:uid="{00000000-0005-0000-0000-00004E320000}"/>
    <cellStyle name="Separador de milhares 2 16 3" xfId="11530" xr:uid="{00000000-0005-0000-0000-00004F320000}"/>
    <cellStyle name="Separador de milhares 2 16 3 2" xfId="13433" xr:uid="{00000000-0005-0000-0000-000050320000}"/>
    <cellStyle name="Separador de milhares 2 16 3 2 2" xfId="16285" xr:uid="{00000000-0005-0000-0000-000051320000}"/>
    <cellStyle name="Separador de milhares 2 16 3 3" xfId="14824" xr:uid="{00000000-0005-0000-0000-000052320000}"/>
    <cellStyle name="Separador de milhares 2 17" xfId="9929" xr:uid="{00000000-0005-0000-0000-000053320000}"/>
    <cellStyle name="Separador de milhares 2 17 2" xfId="10980" xr:uid="{00000000-0005-0000-0000-000054320000}"/>
    <cellStyle name="Separador de milhares 2 17 2 2" xfId="11932" xr:uid="{00000000-0005-0000-0000-000055320000}"/>
    <cellStyle name="Separador de milhares 2 17 2 2 2" xfId="13833" xr:uid="{00000000-0005-0000-0000-000056320000}"/>
    <cellStyle name="Separador de milhares 2 17 2 2 2 2" xfId="16685" xr:uid="{00000000-0005-0000-0000-000057320000}"/>
    <cellStyle name="Separador de milhares 2 17 2 2 3" xfId="15224" xr:uid="{00000000-0005-0000-0000-000058320000}"/>
    <cellStyle name="Separador de milhares 2 17 2 3" xfId="13033" xr:uid="{00000000-0005-0000-0000-000059320000}"/>
    <cellStyle name="Separador de milhares 2 17 2 3 2" xfId="15887" xr:uid="{00000000-0005-0000-0000-00005A320000}"/>
    <cellStyle name="Separador de milhares 2 17 2 4" xfId="14426" xr:uid="{00000000-0005-0000-0000-00005B320000}"/>
    <cellStyle name="Separador de milhares 2 17 3" xfId="11531" xr:uid="{00000000-0005-0000-0000-00005C320000}"/>
    <cellStyle name="Separador de milhares 2 17 3 2" xfId="13434" xr:uid="{00000000-0005-0000-0000-00005D320000}"/>
    <cellStyle name="Separador de milhares 2 17 3 2 2" xfId="16286" xr:uid="{00000000-0005-0000-0000-00005E320000}"/>
    <cellStyle name="Separador de milhares 2 17 3 3" xfId="14825" xr:uid="{00000000-0005-0000-0000-00005F320000}"/>
    <cellStyle name="Separador de milhares 2 18" xfId="9930" xr:uid="{00000000-0005-0000-0000-000060320000}"/>
    <cellStyle name="Separador de milhares 2 18 2" xfId="10981" xr:uid="{00000000-0005-0000-0000-000061320000}"/>
    <cellStyle name="Separador de milhares 2 18 2 2" xfId="11933" xr:uid="{00000000-0005-0000-0000-000062320000}"/>
    <cellStyle name="Separador de milhares 2 18 2 2 2" xfId="13834" xr:uid="{00000000-0005-0000-0000-000063320000}"/>
    <cellStyle name="Separador de milhares 2 18 2 2 2 2" xfId="16686" xr:uid="{00000000-0005-0000-0000-000064320000}"/>
    <cellStyle name="Separador de milhares 2 18 2 2 3" xfId="15225" xr:uid="{00000000-0005-0000-0000-000065320000}"/>
    <cellStyle name="Separador de milhares 2 18 2 3" xfId="13034" xr:uid="{00000000-0005-0000-0000-000066320000}"/>
    <cellStyle name="Separador de milhares 2 18 2 3 2" xfId="15888" xr:uid="{00000000-0005-0000-0000-000067320000}"/>
    <cellStyle name="Separador de milhares 2 18 2 4" xfId="14427" xr:uid="{00000000-0005-0000-0000-000068320000}"/>
    <cellStyle name="Separador de milhares 2 18 3" xfId="11532" xr:uid="{00000000-0005-0000-0000-000069320000}"/>
    <cellStyle name="Separador de milhares 2 18 3 2" xfId="13435" xr:uid="{00000000-0005-0000-0000-00006A320000}"/>
    <cellStyle name="Separador de milhares 2 18 3 2 2" xfId="16287" xr:uid="{00000000-0005-0000-0000-00006B320000}"/>
    <cellStyle name="Separador de milhares 2 18 3 3" xfId="14826" xr:uid="{00000000-0005-0000-0000-00006C320000}"/>
    <cellStyle name="Separador de milhares 2 19" xfId="581" xr:uid="{00000000-0005-0000-0000-00006D320000}"/>
    <cellStyle name="Separador de milhares 2 2" xfId="120" xr:uid="{00000000-0005-0000-0000-00006E320000}"/>
    <cellStyle name="Separador de milhares 2 2 10" xfId="560" xr:uid="{00000000-0005-0000-0000-00006F320000}"/>
    <cellStyle name="Separador de milhares 2 2 11" xfId="17415" xr:uid="{00000000-0005-0000-0000-000070320000}"/>
    <cellStyle name="Separador de milhares 2 2 2" xfId="121" xr:uid="{00000000-0005-0000-0000-000071320000}"/>
    <cellStyle name="Separador de milhares 2 2 2 2" xfId="161" xr:uid="{00000000-0005-0000-0000-000072320000}"/>
    <cellStyle name="Separador de milhares 2 2 2 2 2" xfId="183" xr:uid="{00000000-0005-0000-0000-000073320000}"/>
    <cellStyle name="Separador de milhares 2 2 2 2 2 2" xfId="235" xr:uid="{00000000-0005-0000-0000-000074320000}"/>
    <cellStyle name="Separador de milhares 2 2 2 2 2 2 2" xfId="331" xr:uid="{00000000-0005-0000-0000-000075320000}"/>
    <cellStyle name="Separador de milhares 2 2 2 2 2 2 2 2" xfId="13837" xr:uid="{00000000-0005-0000-0000-000076320000}"/>
    <cellStyle name="Separador de milhares 2 2 2 2 2 2 2 2 2" xfId="16689" xr:uid="{00000000-0005-0000-0000-000077320000}"/>
    <cellStyle name="Separador de milhares 2 2 2 2 2 2 2 3" xfId="15228" xr:uid="{00000000-0005-0000-0000-000078320000}"/>
    <cellStyle name="Separador de milhares 2 2 2 2 2 2 2 4" xfId="11936" xr:uid="{00000000-0005-0000-0000-000079320000}"/>
    <cellStyle name="Separador de milhares 2 2 2 2 2 2 3" xfId="419" xr:uid="{00000000-0005-0000-0000-00007A320000}"/>
    <cellStyle name="Separador de milhares 2 2 2 2 2 2 3 2" xfId="15891" xr:uid="{00000000-0005-0000-0000-00007B320000}"/>
    <cellStyle name="Separador de milhares 2 2 2 2 2 2 3 3" xfId="13037" xr:uid="{00000000-0005-0000-0000-00007C320000}"/>
    <cellStyle name="Separador de milhares 2 2 2 2 2 2 4" xfId="14430" xr:uid="{00000000-0005-0000-0000-00007D320000}"/>
    <cellStyle name="Separador de milhares 2 2 2 2 2 2 5" xfId="10984" xr:uid="{00000000-0005-0000-0000-00007E320000}"/>
    <cellStyle name="Separador de milhares 2 2 2 2 2 3" xfId="298" xr:uid="{00000000-0005-0000-0000-00007F320000}"/>
    <cellStyle name="Separador de milhares 2 2 2 2 2 3 2" xfId="13438" xr:uid="{00000000-0005-0000-0000-000080320000}"/>
    <cellStyle name="Separador de milhares 2 2 2 2 2 3 2 2" xfId="16290" xr:uid="{00000000-0005-0000-0000-000081320000}"/>
    <cellStyle name="Separador de milhares 2 2 2 2 2 3 3" xfId="14829" xr:uid="{00000000-0005-0000-0000-000082320000}"/>
    <cellStyle name="Separador de milhares 2 2 2 2 2 3 4" xfId="11535" xr:uid="{00000000-0005-0000-0000-000083320000}"/>
    <cellStyle name="Separador de milhares 2 2 2 2 2 4" xfId="418" xr:uid="{00000000-0005-0000-0000-000084320000}"/>
    <cellStyle name="Separador de milhares 2 2 2 2 2 5" xfId="9934" xr:uid="{00000000-0005-0000-0000-000085320000}"/>
    <cellStyle name="Separador de milhares 2 2 2 2 3" xfId="221" xr:uid="{00000000-0005-0000-0000-000086320000}"/>
    <cellStyle name="Separador de milhares 2 2 2 2 3 2" xfId="317" xr:uid="{00000000-0005-0000-0000-000087320000}"/>
    <cellStyle name="Separador de milhares 2 2 2 2 3 2 2" xfId="13836" xr:uid="{00000000-0005-0000-0000-000088320000}"/>
    <cellStyle name="Separador de milhares 2 2 2 2 3 2 2 2" xfId="16688" xr:uid="{00000000-0005-0000-0000-000089320000}"/>
    <cellStyle name="Separador de milhares 2 2 2 2 3 2 3" xfId="15227" xr:uid="{00000000-0005-0000-0000-00008A320000}"/>
    <cellStyle name="Separador de milhares 2 2 2 2 3 2 4" xfId="11935" xr:uid="{00000000-0005-0000-0000-00008B320000}"/>
    <cellStyle name="Separador de milhares 2 2 2 2 3 3" xfId="420" xr:uid="{00000000-0005-0000-0000-00008C320000}"/>
    <cellStyle name="Separador de milhares 2 2 2 2 3 3 2" xfId="15890" xr:uid="{00000000-0005-0000-0000-00008D320000}"/>
    <cellStyle name="Separador de milhares 2 2 2 2 3 3 3" xfId="13036" xr:uid="{00000000-0005-0000-0000-00008E320000}"/>
    <cellStyle name="Separador de milhares 2 2 2 2 3 4" xfId="14429" xr:uid="{00000000-0005-0000-0000-00008F320000}"/>
    <cellStyle name="Separador de milhares 2 2 2 2 3 5" xfId="10983" xr:uid="{00000000-0005-0000-0000-000090320000}"/>
    <cellStyle name="Separador de milhares 2 2 2 2 4" xfId="417" xr:uid="{00000000-0005-0000-0000-000091320000}"/>
    <cellStyle name="Separador de milhares 2 2 2 2 4 2" xfId="13437" xr:uid="{00000000-0005-0000-0000-000092320000}"/>
    <cellStyle name="Separador de milhares 2 2 2 2 4 2 2" xfId="16289" xr:uid="{00000000-0005-0000-0000-000093320000}"/>
    <cellStyle name="Separador de milhares 2 2 2 2 4 3" xfId="14828" xr:uid="{00000000-0005-0000-0000-000094320000}"/>
    <cellStyle name="Separador de milhares 2 2 2 2 4 4" xfId="11534" xr:uid="{00000000-0005-0000-0000-000095320000}"/>
    <cellStyle name="Separador de milhares 2 2 2 2 5" xfId="9933" xr:uid="{00000000-0005-0000-0000-000096320000}"/>
    <cellStyle name="Separador de milhares 2 2 2 3" xfId="175" xr:uid="{00000000-0005-0000-0000-000097320000}"/>
    <cellStyle name="Separador de milhares 2 2 2 3 2" xfId="227" xr:uid="{00000000-0005-0000-0000-000098320000}"/>
    <cellStyle name="Separador de milhares 2 2 2 3 2 2" xfId="323" xr:uid="{00000000-0005-0000-0000-000099320000}"/>
    <cellStyle name="Separador de milhares 2 2 2 3 2 2 2" xfId="13838" xr:uid="{00000000-0005-0000-0000-00009A320000}"/>
    <cellStyle name="Separador de milhares 2 2 2 3 2 2 2 2" xfId="16690" xr:uid="{00000000-0005-0000-0000-00009B320000}"/>
    <cellStyle name="Separador de milhares 2 2 2 3 2 2 3" xfId="15229" xr:uid="{00000000-0005-0000-0000-00009C320000}"/>
    <cellStyle name="Separador de milhares 2 2 2 3 2 2 4" xfId="11937" xr:uid="{00000000-0005-0000-0000-00009D320000}"/>
    <cellStyle name="Separador de milhares 2 2 2 3 2 3" xfId="422" xr:uid="{00000000-0005-0000-0000-00009E320000}"/>
    <cellStyle name="Separador de milhares 2 2 2 3 2 3 2" xfId="15892" xr:uid="{00000000-0005-0000-0000-00009F320000}"/>
    <cellStyle name="Separador de milhares 2 2 2 3 2 3 3" xfId="13038" xr:uid="{00000000-0005-0000-0000-0000A0320000}"/>
    <cellStyle name="Separador de milhares 2 2 2 3 2 4" xfId="14431" xr:uid="{00000000-0005-0000-0000-0000A1320000}"/>
    <cellStyle name="Separador de milhares 2 2 2 3 2 5" xfId="10985" xr:uid="{00000000-0005-0000-0000-0000A2320000}"/>
    <cellStyle name="Separador de milhares 2 2 2 3 3" xfId="290" xr:uid="{00000000-0005-0000-0000-0000A3320000}"/>
    <cellStyle name="Separador de milhares 2 2 2 3 3 2" xfId="13439" xr:uid="{00000000-0005-0000-0000-0000A4320000}"/>
    <cellStyle name="Separador de milhares 2 2 2 3 3 2 2" xfId="16291" xr:uid="{00000000-0005-0000-0000-0000A5320000}"/>
    <cellStyle name="Separador de milhares 2 2 2 3 3 3" xfId="14830" xr:uid="{00000000-0005-0000-0000-0000A6320000}"/>
    <cellStyle name="Separador de milhares 2 2 2 3 3 4" xfId="11536" xr:uid="{00000000-0005-0000-0000-0000A7320000}"/>
    <cellStyle name="Separador de milhares 2 2 2 3 4" xfId="421" xr:uid="{00000000-0005-0000-0000-0000A8320000}"/>
    <cellStyle name="Separador de milhares 2 2 2 3 5" xfId="9935" xr:uid="{00000000-0005-0000-0000-0000A9320000}"/>
    <cellStyle name="Separador de milhares 2 2 2 4" xfId="210" xr:uid="{00000000-0005-0000-0000-0000AA320000}"/>
    <cellStyle name="Separador de milhares 2 2 2 4 2" xfId="309" xr:uid="{00000000-0005-0000-0000-0000AB320000}"/>
    <cellStyle name="Separador de milhares 2 2 2 4 3" xfId="423" xr:uid="{00000000-0005-0000-0000-0000AC320000}"/>
    <cellStyle name="Separador de milhares 2 2 2 5" xfId="416" xr:uid="{00000000-0005-0000-0000-0000AD320000}"/>
    <cellStyle name="Separador de milhares 2 2 2 6" xfId="9932" xr:uid="{00000000-0005-0000-0000-0000AE320000}"/>
    <cellStyle name="Separador de milhares 2 2 3" xfId="160" xr:uid="{00000000-0005-0000-0000-0000AF320000}"/>
    <cellStyle name="Separador de milhares 2 2 3 2" xfId="182" xr:uid="{00000000-0005-0000-0000-0000B0320000}"/>
    <cellStyle name="Separador de milhares 2 2 3 2 2" xfId="234" xr:uid="{00000000-0005-0000-0000-0000B1320000}"/>
    <cellStyle name="Separador de milhares 2 2 3 2 2 2" xfId="330" xr:uid="{00000000-0005-0000-0000-0000B2320000}"/>
    <cellStyle name="Separador de milhares 2 2 3 2 2 2 2" xfId="16570" xr:uid="{00000000-0005-0000-0000-0000B3320000}"/>
    <cellStyle name="Separador de milhares 2 2 3 2 2 2 3" xfId="13718" xr:uid="{00000000-0005-0000-0000-0000B4320000}"/>
    <cellStyle name="Separador de milhares 2 2 3 2 2 3" xfId="426" xr:uid="{00000000-0005-0000-0000-0000B5320000}"/>
    <cellStyle name="Separador de milhares 2 2 3 2 2 3 2" xfId="15109" xr:uid="{00000000-0005-0000-0000-0000B6320000}"/>
    <cellStyle name="Separador de milhares 2 2 3 2 2 4" xfId="11817" xr:uid="{00000000-0005-0000-0000-0000B7320000}"/>
    <cellStyle name="Separador de milhares 2 2 3 2 3" xfId="297" xr:uid="{00000000-0005-0000-0000-0000B8320000}"/>
    <cellStyle name="Separador de milhares 2 2 3 2 3 2" xfId="15705" xr:uid="{00000000-0005-0000-0000-0000B9320000}"/>
    <cellStyle name="Separador de milhares 2 2 3 2 3 3" xfId="12828" xr:uid="{00000000-0005-0000-0000-0000BA320000}"/>
    <cellStyle name="Separador de milhares 2 2 3 2 4" xfId="425" xr:uid="{00000000-0005-0000-0000-0000BB320000}"/>
    <cellStyle name="Separador de milhares 2 2 3 2 4 2" xfId="14311" xr:uid="{00000000-0005-0000-0000-0000BC320000}"/>
    <cellStyle name="Separador de milhares 2 2 3 2 5" xfId="10641" xr:uid="{00000000-0005-0000-0000-0000BD320000}"/>
    <cellStyle name="Separador de milhares 2 2 3 2 6" xfId="17580" xr:uid="{00000000-0005-0000-0000-0000BE320000}"/>
    <cellStyle name="Separador de milhares 2 2 3 3" xfId="220" xr:uid="{00000000-0005-0000-0000-0000BF320000}"/>
    <cellStyle name="Separador de milhares 2 2 3 3 2" xfId="316" xr:uid="{00000000-0005-0000-0000-0000C0320000}"/>
    <cellStyle name="Separador de milhares 2 2 3 3 2 2" xfId="16171" xr:uid="{00000000-0005-0000-0000-0000C1320000}"/>
    <cellStyle name="Separador de milhares 2 2 3 3 2 3" xfId="13319" xr:uid="{00000000-0005-0000-0000-0000C2320000}"/>
    <cellStyle name="Separador de milhares 2 2 3 3 3" xfId="427" xr:uid="{00000000-0005-0000-0000-0000C3320000}"/>
    <cellStyle name="Separador de milhares 2 2 3 3 3 2" xfId="14710" xr:uid="{00000000-0005-0000-0000-0000C4320000}"/>
    <cellStyle name="Separador de milhares 2 2 3 3 4" xfId="11405" xr:uid="{00000000-0005-0000-0000-0000C5320000}"/>
    <cellStyle name="Separador de milhares 2 2 3 3 5" xfId="17542" xr:uid="{00000000-0005-0000-0000-0000C6320000}"/>
    <cellStyle name="Separador de milhares 2 2 3 4" xfId="424" xr:uid="{00000000-0005-0000-0000-0000C7320000}"/>
    <cellStyle name="Separador de milhares 2 2 3 4 2" xfId="576" xr:uid="{00000000-0005-0000-0000-0000C8320000}"/>
    <cellStyle name="Separador de milhares 2 2 4" xfId="174" xr:uid="{00000000-0005-0000-0000-0000C9320000}"/>
    <cellStyle name="Separador de milhares 2 2 4 2" xfId="226" xr:uid="{00000000-0005-0000-0000-0000CA320000}"/>
    <cellStyle name="Separador de milhares 2 2 4 2 2" xfId="322" xr:uid="{00000000-0005-0000-0000-0000CB320000}"/>
    <cellStyle name="Separador de milhares 2 2 4 2 2 2" xfId="13839" xr:uid="{00000000-0005-0000-0000-0000CC320000}"/>
    <cellStyle name="Separador de milhares 2 2 4 2 2 2 2" xfId="16691" xr:uid="{00000000-0005-0000-0000-0000CD320000}"/>
    <cellStyle name="Separador de milhares 2 2 4 2 2 3" xfId="15230" xr:uid="{00000000-0005-0000-0000-0000CE320000}"/>
    <cellStyle name="Separador de milhares 2 2 4 2 2 4" xfId="11938" xr:uid="{00000000-0005-0000-0000-0000CF320000}"/>
    <cellStyle name="Separador de milhares 2 2 4 2 3" xfId="429" xr:uid="{00000000-0005-0000-0000-0000D0320000}"/>
    <cellStyle name="Separador de milhares 2 2 4 2 3 2" xfId="15893" xr:uid="{00000000-0005-0000-0000-0000D1320000}"/>
    <cellStyle name="Separador de milhares 2 2 4 2 3 3" xfId="13039" xr:uid="{00000000-0005-0000-0000-0000D2320000}"/>
    <cellStyle name="Separador de milhares 2 2 4 2 4" xfId="14432" xr:uid="{00000000-0005-0000-0000-0000D3320000}"/>
    <cellStyle name="Separador de milhares 2 2 4 2 5" xfId="10986" xr:uid="{00000000-0005-0000-0000-0000D4320000}"/>
    <cellStyle name="Separador de milhares 2 2 4 3" xfId="289" xr:uid="{00000000-0005-0000-0000-0000D5320000}"/>
    <cellStyle name="Separador de milhares 2 2 4 3 2" xfId="13440" xr:uid="{00000000-0005-0000-0000-0000D6320000}"/>
    <cellStyle name="Separador de milhares 2 2 4 3 2 2" xfId="16292" xr:uid="{00000000-0005-0000-0000-0000D7320000}"/>
    <cellStyle name="Separador de milhares 2 2 4 3 3" xfId="14831" xr:uid="{00000000-0005-0000-0000-0000D8320000}"/>
    <cellStyle name="Separador de milhares 2 2 4 3 4" xfId="11537" xr:uid="{00000000-0005-0000-0000-0000D9320000}"/>
    <cellStyle name="Separador de milhares 2 2 4 4" xfId="428" xr:uid="{00000000-0005-0000-0000-0000DA320000}"/>
    <cellStyle name="Separador de milhares 2 2 4 5" xfId="9936" xr:uid="{00000000-0005-0000-0000-0000DB320000}"/>
    <cellStyle name="Separador de milhares 2 2 5" xfId="209" xr:uid="{00000000-0005-0000-0000-0000DC320000}"/>
    <cellStyle name="Separador de milhares 2 2 5 2" xfId="308" xr:uid="{00000000-0005-0000-0000-0000DD320000}"/>
    <cellStyle name="Separador de milhares 2 2 5 2 2" xfId="11939" xr:uid="{00000000-0005-0000-0000-0000DE320000}"/>
    <cellStyle name="Separador de milhares 2 2 5 2 2 2" xfId="13840" xr:uid="{00000000-0005-0000-0000-0000DF320000}"/>
    <cellStyle name="Separador de milhares 2 2 5 2 2 2 2" xfId="16692" xr:uid="{00000000-0005-0000-0000-0000E0320000}"/>
    <cellStyle name="Separador de milhares 2 2 5 2 2 3" xfId="15231" xr:uid="{00000000-0005-0000-0000-0000E1320000}"/>
    <cellStyle name="Separador de milhares 2 2 5 2 3" xfId="13040" xr:uid="{00000000-0005-0000-0000-0000E2320000}"/>
    <cellStyle name="Separador de milhares 2 2 5 2 3 2" xfId="15894" xr:uid="{00000000-0005-0000-0000-0000E3320000}"/>
    <cellStyle name="Separador de milhares 2 2 5 2 4" xfId="14433" xr:uid="{00000000-0005-0000-0000-0000E4320000}"/>
    <cellStyle name="Separador de milhares 2 2 5 2 5" xfId="10987" xr:uid="{00000000-0005-0000-0000-0000E5320000}"/>
    <cellStyle name="Separador de milhares 2 2 5 3" xfId="430" xr:uid="{00000000-0005-0000-0000-0000E6320000}"/>
    <cellStyle name="Separador de milhares 2 2 5 3 2" xfId="13441" xr:uid="{00000000-0005-0000-0000-0000E7320000}"/>
    <cellStyle name="Separador de milhares 2 2 5 3 2 2" xfId="16293" xr:uid="{00000000-0005-0000-0000-0000E8320000}"/>
    <cellStyle name="Separador de milhares 2 2 5 3 3" xfId="14832" xr:uid="{00000000-0005-0000-0000-0000E9320000}"/>
    <cellStyle name="Separador de milhares 2 2 5 3 4" xfId="11538" xr:uid="{00000000-0005-0000-0000-0000EA320000}"/>
    <cellStyle name="Separador de milhares 2 2 5 4" xfId="9937" xr:uid="{00000000-0005-0000-0000-0000EB320000}"/>
    <cellStyle name="Separador de milhares 2 2 6" xfId="267" xr:uid="{00000000-0005-0000-0000-0000EC320000}"/>
    <cellStyle name="Separador de milhares 2 2 6 2" xfId="10988" xr:uid="{00000000-0005-0000-0000-0000ED320000}"/>
    <cellStyle name="Separador de milhares 2 2 6 2 2" xfId="11940" xr:uid="{00000000-0005-0000-0000-0000EE320000}"/>
    <cellStyle name="Separador de milhares 2 2 6 2 2 2" xfId="13841" xr:uid="{00000000-0005-0000-0000-0000EF320000}"/>
    <cellStyle name="Separador de milhares 2 2 6 2 2 2 2" xfId="16693" xr:uid="{00000000-0005-0000-0000-0000F0320000}"/>
    <cellStyle name="Separador de milhares 2 2 6 2 2 3" xfId="15232" xr:uid="{00000000-0005-0000-0000-0000F1320000}"/>
    <cellStyle name="Separador de milhares 2 2 6 2 3" xfId="13041" xr:uid="{00000000-0005-0000-0000-0000F2320000}"/>
    <cellStyle name="Separador de milhares 2 2 6 2 3 2" xfId="15895" xr:uid="{00000000-0005-0000-0000-0000F3320000}"/>
    <cellStyle name="Separador de milhares 2 2 6 2 4" xfId="14434" xr:uid="{00000000-0005-0000-0000-0000F4320000}"/>
    <cellStyle name="Separador de milhares 2 2 6 3" xfId="11539" xr:uid="{00000000-0005-0000-0000-0000F5320000}"/>
    <cellStyle name="Separador de milhares 2 2 6 3 2" xfId="13442" xr:uid="{00000000-0005-0000-0000-0000F6320000}"/>
    <cellStyle name="Separador de milhares 2 2 6 3 2 2" xfId="16294" xr:uid="{00000000-0005-0000-0000-0000F7320000}"/>
    <cellStyle name="Separador de milhares 2 2 6 3 3" xfId="14833" xr:uid="{00000000-0005-0000-0000-0000F8320000}"/>
    <cellStyle name="Separador de milhares 2 2 6 4" xfId="9938" xr:uid="{00000000-0005-0000-0000-0000F9320000}"/>
    <cellStyle name="Separador de milhares 2 2 7" xfId="431" xr:uid="{00000000-0005-0000-0000-0000FA320000}"/>
    <cellStyle name="Separador de milhares 2 2 7 2" xfId="11934" xr:uid="{00000000-0005-0000-0000-0000FB320000}"/>
    <cellStyle name="Separador de milhares 2 2 7 2 2" xfId="13835" xr:uid="{00000000-0005-0000-0000-0000FC320000}"/>
    <cellStyle name="Separador de milhares 2 2 7 2 2 2" xfId="16687" xr:uid="{00000000-0005-0000-0000-0000FD320000}"/>
    <cellStyle name="Separador de milhares 2 2 7 2 3" xfId="15226" xr:uid="{00000000-0005-0000-0000-0000FE320000}"/>
    <cellStyle name="Separador de milhares 2 2 7 3" xfId="13035" xr:uid="{00000000-0005-0000-0000-0000FF320000}"/>
    <cellStyle name="Separador de milhares 2 2 7 3 2" xfId="15889" xr:uid="{00000000-0005-0000-0000-000000330000}"/>
    <cellStyle name="Separador de milhares 2 2 7 4" xfId="14428" xr:uid="{00000000-0005-0000-0000-000001330000}"/>
    <cellStyle name="Separador de milhares 2 2 7 5" xfId="10982" xr:uid="{00000000-0005-0000-0000-000002330000}"/>
    <cellStyle name="Separador de milhares 2 2 8" xfId="512" xr:uid="{00000000-0005-0000-0000-000003330000}"/>
    <cellStyle name="Separador de milhares 2 2 8 2" xfId="13436" xr:uid="{00000000-0005-0000-0000-000004330000}"/>
    <cellStyle name="Separador de milhares 2 2 8 2 2" xfId="16288" xr:uid="{00000000-0005-0000-0000-000005330000}"/>
    <cellStyle name="Separador de milhares 2 2 8 3" xfId="14827" xr:uid="{00000000-0005-0000-0000-000006330000}"/>
    <cellStyle name="Separador de milhares 2 2 8 4" xfId="11533" xr:uid="{00000000-0005-0000-0000-000007330000}"/>
    <cellStyle name="Separador de milhares 2 2 9" xfId="9931" xr:uid="{00000000-0005-0000-0000-000008330000}"/>
    <cellStyle name="Separador de milhares 2 2_Cash Alu" xfId="9939" xr:uid="{00000000-0005-0000-0000-000009330000}"/>
    <cellStyle name="Separador de milhares 2 20" xfId="17396" xr:uid="{00000000-0005-0000-0000-00000A330000}"/>
    <cellStyle name="Separador de milhares 2 21" xfId="17389" xr:uid="{00000000-0005-0000-0000-00000B330000}"/>
    <cellStyle name="Separador de milhares 2 22" xfId="17586" xr:uid="{00000000-0005-0000-0000-00000C330000}"/>
    <cellStyle name="Separador de milhares 2 23" xfId="544" xr:uid="{00000000-0005-0000-0000-00000D330000}"/>
    <cellStyle name="Separador de milhares 2 23 2" xfId="10636" xr:uid="{00000000-0005-0000-0000-00000E330000}"/>
    <cellStyle name="Separador de milhares 2 23 2 2" xfId="11812" xr:uid="{00000000-0005-0000-0000-00000F330000}"/>
    <cellStyle name="Separador de milhares 2 23 2 2 2" xfId="13713" xr:uid="{00000000-0005-0000-0000-000010330000}"/>
    <cellStyle name="Separador de milhares 2 23 2 2 2 2" xfId="16565" xr:uid="{00000000-0005-0000-0000-000011330000}"/>
    <cellStyle name="Separador de milhares 2 23 2 2 3" xfId="15104" xr:uid="{00000000-0005-0000-0000-000012330000}"/>
    <cellStyle name="Separador de milhares 2 23 2 3" xfId="12823" xr:uid="{00000000-0005-0000-0000-000013330000}"/>
    <cellStyle name="Separador de milhares 2 23 2 3 2" xfId="15700" xr:uid="{00000000-0005-0000-0000-000014330000}"/>
    <cellStyle name="Separador de milhares 2 23 2 4" xfId="14306" xr:uid="{00000000-0005-0000-0000-000015330000}"/>
    <cellStyle name="Separador de milhares 2 23 2 5" xfId="17578" xr:uid="{00000000-0005-0000-0000-000016330000}"/>
    <cellStyle name="Separador de milhares 2 23 3" xfId="11399" xr:uid="{00000000-0005-0000-0000-000017330000}"/>
    <cellStyle name="Separador de milhares 2 23 3 2" xfId="13314" xr:uid="{00000000-0005-0000-0000-000018330000}"/>
    <cellStyle name="Separador de milhares 2 23 3 2 2" xfId="16166" xr:uid="{00000000-0005-0000-0000-000019330000}"/>
    <cellStyle name="Separador de milhares 2 23 3 3" xfId="14705" xr:uid="{00000000-0005-0000-0000-00001A330000}"/>
    <cellStyle name="Separador de milhares 2 23 3 4" xfId="17543" xr:uid="{00000000-0005-0000-0000-00001B330000}"/>
    <cellStyle name="Separador de milhares 2 23 4" xfId="12613" xr:uid="{00000000-0005-0000-0000-00001C330000}"/>
    <cellStyle name="Separador de milhares 2 23 4 2" xfId="15506" xr:uid="{00000000-0005-0000-0000-00001D330000}"/>
    <cellStyle name="Separador de milhares 2 23 5" xfId="14113" xr:uid="{00000000-0005-0000-0000-00001E330000}"/>
    <cellStyle name="Separador de milhares 2 23 6" xfId="566" xr:uid="{00000000-0005-0000-0000-00001F330000}"/>
    <cellStyle name="Separador de milhares 2 23 7" xfId="17373" xr:uid="{00000000-0005-0000-0000-000020330000}"/>
    <cellStyle name="Separador de milhares 2 24" xfId="17585" xr:uid="{00000000-0005-0000-0000-000021330000}"/>
    <cellStyle name="Separador de milhares 2 3" xfId="151" xr:uid="{00000000-0005-0000-0000-000022330000}"/>
    <cellStyle name="Separador de milhares 2 3 2" xfId="180" xr:uid="{00000000-0005-0000-0000-000023330000}"/>
    <cellStyle name="Separador de milhares 2 3 2 2" xfId="232" xr:uid="{00000000-0005-0000-0000-000024330000}"/>
    <cellStyle name="Separador de milhares 2 3 2 2 2" xfId="328" xr:uid="{00000000-0005-0000-0000-000025330000}"/>
    <cellStyle name="Separador de milhares 2 3 2 2 2 2" xfId="11941" xr:uid="{00000000-0005-0000-0000-000026330000}"/>
    <cellStyle name="Separador de milhares 2 3 2 2 2 2 2" xfId="13842" xr:uid="{00000000-0005-0000-0000-000027330000}"/>
    <cellStyle name="Separador de milhares 2 3 2 2 2 2 2 2" xfId="16694" xr:uid="{00000000-0005-0000-0000-000028330000}"/>
    <cellStyle name="Separador de milhares 2 3 2 2 2 2 3" xfId="15233" xr:uid="{00000000-0005-0000-0000-000029330000}"/>
    <cellStyle name="Separador de milhares 2 3 2 2 2 3" xfId="13042" xr:uid="{00000000-0005-0000-0000-00002A330000}"/>
    <cellStyle name="Separador de milhares 2 3 2 2 2 3 2" xfId="15896" xr:uid="{00000000-0005-0000-0000-00002B330000}"/>
    <cellStyle name="Separador de milhares 2 3 2 2 2 4" xfId="14435" xr:uid="{00000000-0005-0000-0000-00002C330000}"/>
    <cellStyle name="Separador de milhares 2 3 2 2 2 5" xfId="10989" xr:uid="{00000000-0005-0000-0000-00002D330000}"/>
    <cellStyle name="Separador de milhares 2 3 2 2 3" xfId="434" xr:uid="{00000000-0005-0000-0000-00002E330000}"/>
    <cellStyle name="Separador de milhares 2 3 2 2 3 2" xfId="13443" xr:uid="{00000000-0005-0000-0000-00002F330000}"/>
    <cellStyle name="Separador de milhares 2 3 2 2 3 2 2" xfId="16295" xr:uid="{00000000-0005-0000-0000-000030330000}"/>
    <cellStyle name="Separador de milhares 2 3 2 2 3 3" xfId="14834" xr:uid="{00000000-0005-0000-0000-000031330000}"/>
    <cellStyle name="Separador de milhares 2 3 2 2 3 4" xfId="11540" xr:uid="{00000000-0005-0000-0000-000032330000}"/>
    <cellStyle name="Separador de milhares 2 3 2 2 4" xfId="9940" xr:uid="{00000000-0005-0000-0000-000033330000}"/>
    <cellStyle name="Separador de milhares 2 3 2 3" xfId="295" xr:uid="{00000000-0005-0000-0000-000034330000}"/>
    <cellStyle name="Separador de milhares 2 3 2 3 2" xfId="10990" xr:uid="{00000000-0005-0000-0000-000035330000}"/>
    <cellStyle name="Separador de milhares 2 3 2 3 2 2" xfId="11942" xr:uid="{00000000-0005-0000-0000-000036330000}"/>
    <cellStyle name="Separador de milhares 2 3 2 3 2 2 2" xfId="13843" xr:uid="{00000000-0005-0000-0000-000037330000}"/>
    <cellStyle name="Separador de milhares 2 3 2 3 2 2 2 2" xfId="16695" xr:uid="{00000000-0005-0000-0000-000038330000}"/>
    <cellStyle name="Separador de milhares 2 3 2 3 2 2 3" xfId="15234" xr:uid="{00000000-0005-0000-0000-000039330000}"/>
    <cellStyle name="Separador de milhares 2 3 2 3 2 3" xfId="13043" xr:uid="{00000000-0005-0000-0000-00003A330000}"/>
    <cellStyle name="Separador de milhares 2 3 2 3 2 3 2" xfId="15897" xr:uid="{00000000-0005-0000-0000-00003B330000}"/>
    <cellStyle name="Separador de milhares 2 3 2 3 2 4" xfId="14436" xr:uid="{00000000-0005-0000-0000-00003C330000}"/>
    <cellStyle name="Separador de milhares 2 3 2 3 3" xfId="11541" xr:uid="{00000000-0005-0000-0000-00003D330000}"/>
    <cellStyle name="Separador de milhares 2 3 2 3 3 2" xfId="13444" xr:uid="{00000000-0005-0000-0000-00003E330000}"/>
    <cellStyle name="Separador de milhares 2 3 2 3 3 2 2" xfId="16296" xr:uid="{00000000-0005-0000-0000-00003F330000}"/>
    <cellStyle name="Separador de milhares 2 3 2 3 3 3" xfId="14835" xr:uid="{00000000-0005-0000-0000-000040330000}"/>
    <cellStyle name="Separador de milhares 2 3 2 3 4" xfId="9941" xr:uid="{00000000-0005-0000-0000-000041330000}"/>
    <cellStyle name="Separador de milhares 2 3 2 4" xfId="433" xr:uid="{00000000-0005-0000-0000-000042330000}"/>
    <cellStyle name="Separador de milhares 2 3 2 4 2" xfId="11818" xr:uid="{00000000-0005-0000-0000-000043330000}"/>
    <cellStyle name="Separador de milhares 2 3 2 4 2 2" xfId="13719" xr:uid="{00000000-0005-0000-0000-000044330000}"/>
    <cellStyle name="Separador de milhares 2 3 2 4 2 2 2" xfId="16571" xr:uid="{00000000-0005-0000-0000-000045330000}"/>
    <cellStyle name="Separador de milhares 2 3 2 4 2 3" xfId="15110" xr:uid="{00000000-0005-0000-0000-000046330000}"/>
    <cellStyle name="Separador de milhares 2 3 2 4 3" xfId="12829" xr:uid="{00000000-0005-0000-0000-000047330000}"/>
    <cellStyle name="Separador de milhares 2 3 2 4 3 2" xfId="15706" xr:uid="{00000000-0005-0000-0000-000048330000}"/>
    <cellStyle name="Separador de milhares 2 3 2 4 4" xfId="14312" xr:uid="{00000000-0005-0000-0000-000049330000}"/>
    <cellStyle name="Separador de milhares 2 3 2 4 5" xfId="10642" xr:uid="{00000000-0005-0000-0000-00004A330000}"/>
    <cellStyle name="Separador de milhares 2 3 2 5" xfId="11406" xr:uid="{00000000-0005-0000-0000-00004B330000}"/>
    <cellStyle name="Separador de milhares 2 3 2 5 2" xfId="13320" xr:uid="{00000000-0005-0000-0000-00004C330000}"/>
    <cellStyle name="Separador de milhares 2 3 2 5 2 2" xfId="16172" xr:uid="{00000000-0005-0000-0000-00004D330000}"/>
    <cellStyle name="Separador de milhares 2 3 2 5 3" xfId="14711" xr:uid="{00000000-0005-0000-0000-00004E330000}"/>
    <cellStyle name="Separador de milhares 2 3 2 6" xfId="577" xr:uid="{00000000-0005-0000-0000-00004F330000}"/>
    <cellStyle name="Separador de milhares 2 3 3" xfId="218" xr:uid="{00000000-0005-0000-0000-000050330000}"/>
    <cellStyle name="Separador de milhares 2 3 3 2" xfId="314" xr:uid="{00000000-0005-0000-0000-000051330000}"/>
    <cellStyle name="Separador de milhares 2 3 3 2 2" xfId="11943" xr:uid="{00000000-0005-0000-0000-000052330000}"/>
    <cellStyle name="Separador de milhares 2 3 3 2 2 2" xfId="13844" xr:uid="{00000000-0005-0000-0000-000053330000}"/>
    <cellStyle name="Separador de milhares 2 3 3 2 2 2 2" xfId="16696" xr:uid="{00000000-0005-0000-0000-000054330000}"/>
    <cellStyle name="Separador de milhares 2 3 3 2 2 3" xfId="15235" xr:uid="{00000000-0005-0000-0000-000055330000}"/>
    <cellStyle name="Separador de milhares 2 3 3 2 3" xfId="13044" xr:uid="{00000000-0005-0000-0000-000056330000}"/>
    <cellStyle name="Separador de milhares 2 3 3 2 3 2" xfId="15898" xr:uid="{00000000-0005-0000-0000-000057330000}"/>
    <cellStyle name="Separador de milhares 2 3 3 2 4" xfId="14437" xr:uid="{00000000-0005-0000-0000-000058330000}"/>
    <cellStyle name="Separador de milhares 2 3 3 2 5" xfId="10991" xr:uid="{00000000-0005-0000-0000-000059330000}"/>
    <cellStyle name="Separador de milhares 2 3 3 3" xfId="435" xr:uid="{00000000-0005-0000-0000-00005A330000}"/>
    <cellStyle name="Separador de milhares 2 3 3 3 2" xfId="13445" xr:uid="{00000000-0005-0000-0000-00005B330000}"/>
    <cellStyle name="Separador de milhares 2 3 3 3 2 2" xfId="16297" xr:uid="{00000000-0005-0000-0000-00005C330000}"/>
    <cellStyle name="Separador de milhares 2 3 3 3 3" xfId="14836" xr:uid="{00000000-0005-0000-0000-00005D330000}"/>
    <cellStyle name="Separador de milhares 2 3 3 3 4" xfId="11542" xr:uid="{00000000-0005-0000-0000-00005E330000}"/>
    <cellStyle name="Separador de milhares 2 3 3 4" xfId="9942" xr:uid="{00000000-0005-0000-0000-00005F330000}"/>
    <cellStyle name="Separador de milhares 2 3 4" xfId="285" xr:uid="{00000000-0005-0000-0000-000060330000}"/>
    <cellStyle name="Separador de milhares 2 3 4 2" xfId="9943" xr:uid="{00000000-0005-0000-0000-000061330000}"/>
    <cellStyle name="Separador de milhares 2 3 5" xfId="432" xr:uid="{00000000-0005-0000-0000-000062330000}"/>
    <cellStyle name="Separador de milhares 2 3 5 2" xfId="9944" xr:uid="{00000000-0005-0000-0000-000063330000}"/>
    <cellStyle name="Separador de milhares 2 3 6" xfId="10639" xr:uid="{00000000-0005-0000-0000-000064330000}"/>
    <cellStyle name="Separador de milhares 2 3 6 2" xfId="11815" xr:uid="{00000000-0005-0000-0000-000065330000}"/>
    <cellStyle name="Separador de milhares 2 3 6 2 2" xfId="13716" xr:uid="{00000000-0005-0000-0000-000066330000}"/>
    <cellStyle name="Separador de milhares 2 3 6 2 2 2" xfId="16568" xr:uid="{00000000-0005-0000-0000-000067330000}"/>
    <cellStyle name="Separador de milhares 2 3 6 2 3" xfId="15107" xr:uid="{00000000-0005-0000-0000-000068330000}"/>
    <cellStyle name="Separador de milhares 2 3 6 3" xfId="12826" xr:uid="{00000000-0005-0000-0000-000069330000}"/>
    <cellStyle name="Separador de milhares 2 3 6 3 2" xfId="15703" xr:uid="{00000000-0005-0000-0000-00006A330000}"/>
    <cellStyle name="Separador de milhares 2 3 6 4" xfId="14309" xr:uid="{00000000-0005-0000-0000-00006B330000}"/>
    <cellStyle name="Separador de milhares 2 3 7" xfId="11403" xr:uid="{00000000-0005-0000-0000-00006C330000}"/>
    <cellStyle name="Separador de milhares 2 3 7 2" xfId="13317" xr:uid="{00000000-0005-0000-0000-00006D330000}"/>
    <cellStyle name="Separador de milhares 2 3 7 2 2" xfId="16169" xr:uid="{00000000-0005-0000-0000-00006E330000}"/>
    <cellStyle name="Separador de milhares 2 3 7 3" xfId="14708" xr:uid="{00000000-0005-0000-0000-00006F330000}"/>
    <cellStyle name="Separador de milhares 2 3 8" xfId="574" xr:uid="{00000000-0005-0000-0000-000070330000}"/>
    <cellStyle name="Separador de milhares 2 3 9" xfId="17504" xr:uid="{00000000-0005-0000-0000-000071330000}"/>
    <cellStyle name="Separador de milhares 2 4" xfId="159" xr:uid="{00000000-0005-0000-0000-000072330000}"/>
    <cellStyle name="Separador de milhares 2 4 2" xfId="181" xr:uid="{00000000-0005-0000-0000-000073330000}"/>
    <cellStyle name="Separador de milhares 2 4 2 2" xfId="233" xr:uid="{00000000-0005-0000-0000-000074330000}"/>
    <cellStyle name="Separador de milhares 2 4 2 2 2" xfId="329" xr:uid="{00000000-0005-0000-0000-000075330000}"/>
    <cellStyle name="Separador de milhares 2 4 2 2 2 2" xfId="13846" xr:uid="{00000000-0005-0000-0000-000076330000}"/>
    <cellStyle name="Separador de milhares 2 4 2 2 2 2 2" xfId="16698" xr:uid="{00000000-0005-0000-0000-000077330000}"/>
    <cellStyle name="Separador de milhares 2 4 2 2 2 3" xfId="15237" xr:uid="{00000000-0005-0000-0000-000078330000}"/>
    <cellStyle name="Separador de milhares 2 4 2 2 2 4" xfId="11945" xr:uid="{00000000-0005-0000-0000-000079330000}"/>
    <cellStyle name="Separador de milhares 2 4 2 2 3" xfId="438" xr:uid="{00000000-0005-0000-0000-00007A330000}"/>
    <cellStyle name="Separador de milhares 2 4 2 2 3 2" xfId="15900" xr:uid="{00000000-0005-0000-0000-00007B330000}"/>
    <cellStyle name="Separador de milhares 2 4 2 2 3 3" xfId="13046" xr:uid="{00000000-0005-0000-0000-00007C330000}"/>
    <cellStyle name="Separador de milhares 2 4 2 2 4" xfId="14439" xr:uid="{00000000-0005-0000-0000-00007D330000}"/>
    <cellStyle name="Separador de milhares 2 4 2 2 5" xfId="10993" xr:uid="{00000000-0005-0000-0000-00007E330000}"/>
    <cellStyle name="Separador de milhares 2 4 2 3" xfId="296" xr:uid="{00000000-0005-0000-0000-00007F330000}"/>
    <cellStyle name="Separador de milhares 2 4 2 3 2" xfId="13447" xr:uid="{00000000-0005-0000-0000-000080330000}"/>
    <cellStyle name="Separador de milhares 2 4 2 3 2 2" xfId="16299" xr:uid="{00000000-0005-0000-0000-000081330000}"/>
    <cellStyle name="Separador de milhares 2 4 2 3 3" xfId="14838" xr:uid="{00000000-0005-0000-0000-000082330000}"/>
    <cellStyle name="Separador de milhares 2 4 2 3 4" xfId="11544" xr:uid="{00000000-0005-0000-0000-000083330000}"/>
    <cellStyle name="Separador de milhares 2 4 2 4" xfId="437" xr:uid="{00000000-0005-0000-0000-000084330000}"/>
    <cellStyle name="Separador de milhares 2 4 2 5" xfId="9946" xr:uid="{00000000-0005-0000-0000-000085330000}"/>
    <cellStyle name="Separador de milhares 2 4 3" xfId="219" xr:uid="{00000000-0005-0000-0000-000086330000}"/>
    <cellStyle name="Separador de milhares 2 4 3 2" xfId="315" xr:uid="{00000000-0005-0000-0000-000087330000}"/>
    <cellStyle name="Separador de milhares 2 4 3 2 2" xfId="13845" xr:uid="{00000000-0005-0000-0000-000088330000}"/>
    <cellStyle name="Separador de milhares 2 4 3 2 2 2" xfId="16697" xr:uid="{00000000-0005-0000-0000-000089330000}"/>
    <cellStyle name="Separador de milhares 2 4 3 2 3" xfId="15236" xr:uid="{00000000-0005-0000-0000-00008A330000}"/>
    <cellStyle name="Separador de milhares 2 4 3 2 4" xfId="11944" xr:uid="{00000000-0005-0000-0000-00008B330000}"/>
    <cellStyle name="Separador de milhares 2 4 3 3" xfId="439" xr:uid="{00000000-0005-0000-0000-00008C330000}"/>
    <cellStyle name="Separador de milhares 2 4 3 3 2" xfId="15899" xr:uid="{00000000-0005-0000-0000-00008D330000}"/>
    <cellStyle name="Separador de milhares 2 4 3 3 3" xfId="13045" xr:uid="{00000000-0005-0000-0000-00008E330000}"/>
    <cellStyle name="Separador de milhares 2 4 3 4" xfId="14438" xr:uid="{00000000-0005-0000-0000-00008F330000}"/>
    <cellStyle name="Separador de milhares 2 4 3 5" xfId="10992" xr:uid="{00000000-0005-0000-0000-000090330000}"/>
    <cellStyle name="Separador de milhares 2 4 4" xfId="436" xr:uid="{00000000-0005-0000-0000-000091330000}"/>
    <cellStyle name="Separador de milhares 2 4 4 2" xfId="13446" xr:uid="{00000000-0005-0000-0000-000092330000}"/>
    <cellStyle name="Separador de milhares 2 4 4 2 2" xfId="16298" xr:uid="{00000000-0005-0000-0000-000093330000}"/>
    <cellStyle name="Separador de milhares 2 4 4 3" xfId="14837" xr:uid="{00000000-0005-0000-0000-000094330000}"/>
    <cellStyle name="Separador de milhares 2 4 4 4" xfId="11543" xr:uid="{00000000-0005-0000-0000-000095330000}"/>
    <cellStyle name="Separador de milhares 2 4 5" xfId="9945" xr:uid="{00000000-0005-0000-0000-000096330000}"/>
    <cellStyle name="Separador de milhares 2 4 6" xfId="17523" xr:uid="{00000000-0005-0000-0000-000097330000}"/>
    <cellStyle name="Separador de milhares 2 5" xfId="208" xr:uid="{00000000-0005-0000-0000-000098330000}"/>
    <cellStyle name="Separador de milhares 2 5 2" xfId="307" xr:uid="{00000000-0005-0000-0000-000099330000}"/>
    <cellStyle name="Separador de milhares 2 5 2 2" xfId="9947" xr:uid="{00000000-0005-0000-0000-00009A330000}"/>
    <cellStyle name="Separador de milhares 2 5 3" xfId="440" xr:uid="{00000000-0005-0000-0000-00009B330000}"/>
    <cellStyle name="Separador de milhares 2 5 3 2" xfId="9948" xr:uid="{00000000-0005-0000-0000-00009C330000}"/>
    <cellStyle name="Separador de milhares 2 5 4" xfId="571" xr:uid="{00000000-0005-0000-0000-00009D330000}"/>
    <cellStyle name="Separador de milhares 2 6" xfId="415" xr:uid="{00000000-0005-0000-0000-00009E330000}"/>
    <cellStyle name="Separador de milhares 2 6 2" xfId="9950" xr:uid="{00000000-0005-0000-0000-00009F330000}"/>
    <cellStyle name="Separador de milhares 2 6 2 2" xfId="10995" xr:uid="{00000000-0005-0000-0000-0000A0330000}"/>
    <cellStyle name="Separador de milhares 2 6 2 2 2" xfId="11947" xr:uid="{00000000-0005-0000-0000-0000A1330000}"/>
    <cellStyle name="Separador de milhares 2 6 2 2 2 2" xfId="13848" xr:uid="{00000000-0005-0000-0000-0000A2330000}"/>
    <cellStyle name="Separador de milhares 2 6 2 2 2 2 2" xfId="16700" xr:uid="{00000000-0005-0000-0000-0000A3330000}"/>
    <cellStyle name="Separador de milhares 2 6 2 2 2 3" xfId="15239" xr:uid="{00000000-0005-0000-0000-0000A4330000}"/>
    <cellStyle name="Separador de milhares 2 6 2 2 3" xfId="13048" xr:uid="{00000000-0005-0000-0000-0000A5330000}"/>
    <cellStyle name="Separador de milhares 2 6 2 2 3 2" xfId="15902" xr:uid="{00000000-0005-0000-0000-0000A6330000}"/>
    <cellStyle name="Separador de milhares 2 6 2 2 4" xfId="14441" xr:uid="{00000000-0005-0000-0000-0000A7330000}"/>
    <cellStyle name="Separador de milhares 2 6 2 3" xfId="11546" xr:uid="{00000000-0005-0000-0000-0000A8330000}"/>
    <cellStyle name="Separador de milhares 2 6 2 3 2" xfId="13449" xr:uid="{00000000-0005-0000-0000-0000A9330000}"/>
    <cellStyle name="Separador de milhares 2 6 2 3 2 2" xfId="16301" xr:uid="{00000000-0005-0000-0000-0000AA330000}"/>
    <cellStyle name="Separador de milhares 2 6 2 3 3" xfId="14840" xr:uid="{00000000-0005-0000-0000-0000AB330000}"/>
    <cellStyle name="Separador de milhares 2 6 3" xfId="10994" xr:uid="{00000000-0005-0000-0000-0000AC330000}"/>
    <cellStyle name="Separador de milhares 2 6 3 2" xfId="11946" xr:uid="{00000000-0005-0000-0000-0000AD330000}"/>
    <cellStyle name="Separador de milhares 2 6 3 2 2" xfId="13847" xr:uid="{00000000-0005-0000-0000-0000AE330000}"/>
    <cellStyle name="Separador de milhares 2 6 3 2 2 2" xfId="16699" xr:uid="{00000000-0005-0000-0000-0000AF330000}"/>
    <cellStyle name="Separador de milhares 2 6 3 2 3" xfId="15238" xr:uid="{00000000-0005-0000-0000-0000B0330000}"/>
    <cellStyle name="Separador de milhares 2 6 3 3" xfId="13047" xr:uid="{00000000-0005-0000-0000-0000B1330000}"/>
    <cellStyle name="Separador de milhares 2 6 3 3 2" xfId="15901" xr:uid="{00000000-0005-0000-0000-0000B2330000}"/>
    <cellStyle name="Separador de milhares 2 6 3 4" xfId="14440" xr:uid="{00000000-0005-0000-0000-0000B3330000}"/>
    <cellStyle name="Separador de milhares 2 6 4" xfId="11545" xr:uid="{00000000-0005-0000-0000-0000B4330000}"/>
    <cellStyle name="Separador de milhares 2 6 4 2" xfId="13448" xr:uid="{00000000-0005-0000-0000-0000B5330000}"/>
    <cellStyle name="Separador de milhares 2 6 4 2 2" xfId="16300" xr:uid="{00000000-0005-0000-0000-0000B6330000}"/>
    <cellStyle name="Separador de milhares 2 6 4 3" xfId="14839" xr:uid="{00000000-0005-0000-0000-0000B7330000}"/>
    <cellStyle name="Separador de milhares 2 6 5" xfId="9949" xr:uid="{00000000-0005-0000-0000-0000B8330000}"/>
    <cellStyle name="Separador de milhares 2 7" xfId="511" xr:uid="{00000000-0005-0000-0000-0000B9330000}"/>
    <cellStyle name="Separador de milhares 2 7 2" xfId="9952" xr:uid="{00000000-0005-0000-0000-0000BA330000}"/>
    <cellStyle name="Separador de milhares 2 7 2 2" xfId="10997" xr:uid="{00000000-0005-0000-0000-0000BB330000}"/>
    <cellStyle name="Separador de milhares 2 7 2 2 2" xfId="11949" xr:uid="{00000000-0005-0000-0000-0000BC330000}"/>
    <cellStyle name="Separador de milhares 2 7 2 2 2 2" xfId="13850" xr:uid="{00000000-0005-0000-0000-0000BD330000}"/>
    <cellStyle name="Separador de milhares 2 7 2 2 2 2 2" xfId="16702" xr:uid="{00000000-0005-0000-0000-0000BE330000}"/>
    <cellStyle name="Separador de milhares 2 7 2 2 2 3" xfId="15241" xr:uid="{00000000-0005-0000-0000-0000BF330000}"/>
    <cellStyle name="Separador de milhares 2 7 2 2 3" xfId="13050" xr:uid="{00000000-0005-0000-0000-0000C0330000}"/>
    <cellStyle name="Separador de milhares 2 7 2 2 3 2" xfId="15904" xr:uid="{00000000-0005-0000-0000-0000C1330000}"/>
    <cellStyle name="Separador de milhares 2 7 2 2 4" xfId="14443" xr:uid="{00000000-0005-0000-0000-0000C2330000}"/>
    <cellStyle name="Separador de milhares 2 7 2 3" xfId="11548" xr:uid="{00000000-0005-0000-0000-0000C3330000}"/>
    <cellStyle name="Separador de milhares 2 7 2 3 2" xfId="13451" xr:uid="{00000000-0005-0000-0000-0000C4330000}"/>
    <cellStyle name="Separador de milhares 2 7 2 3 2 2" xfId="16303" xr:uid="{00000000-0005-0000-0000-0000C5330000}"/>
    <cellStyle name="Separador de milhares 2 7 2 3 3" xfId="14842" xr:uid="{00000000-0005-0000-0000-0000C6330000}"/>
    <cellStyle name="Separador de milhares 2 7 3" xfId="10996" xr:uid="{00000000-0005-0000-0000-0000C7330000}"/>
    <cellStyle name="Separador de milhares 2 7 3 2" xfId="11948" xr:uid="{00000000-0005-0000-0000-0000C8330000}"/>
    <cellStyle name="Separador de milhares 2 7 3 2 2" xfId="13849" xr:uid="{00000000-0005-0000-0000-0000C9330000}"/>
    <cellStyle name="Separador de milhares 2 7 3 2 2 2" xfId="16701" xr:uid="{00000000-0005-0000-0000-0000CA330000}"/>
    <cellStyle name="Separador de milhares 2 7 3 2 3" xfId="15240" xr:uid="{00000000-0005-0000-0000-0000CB330000}"/>
    <cellStyle name="Separador de milhares 2 7 3 3" xfId="13049" xr:uid="{00000000-0005-0000-0000-0000CC330000}"/>
    <cellStyle name="Separador de milhares 2 7 3 3 2" xfId="15903" xr:uid="{00000000-0005-0000-0000-0000CD330000}"/>
    <cellStyle name="Separador de milhares 2 7 3 4" xfId="14442" xr:uid="{00000000-0005-0000-0000-0000CE330000}"/>
    <cellStyle name="Separador de milhares 2 7 4" xfId="11547" xr:uid="{00000000-0005-0000-0000-0000CF330000}"/>
    <cellStyle name="Separador de milhares 2 7 4 2" xfId="13450" xr:uid="{00000000-0005-0000-0000-0000D0330000}"/>
    <cellStyle name="Separador de milhares 2 7 4 2 2" xfId="16302" xr:uid="{00000000-0005-0000-0000-0000D1330000}"/>
    <cellStyle name="Separador de milhares 2 7 4 3" xfId="14841" xr:uid="{00000000-0005-0000-0000-0000D2330000}"/>
    <cellStyle name="Separador de milhares 2 7 5" xfId="9951" xr:uid="{00000000-0005-0000-0000-0000D3330000}"/>
    <cellStyle name="Separador de milhares 2 8" xfId="9953" xr:uid="{00000000-0005-0000-0000-0000D4330000}"/>
    <cellStyle name="Separador de milhares 2 8 2" xfId="10998" xr:uid="{00000000-0005-0000-0000-0000D5330000}"/>
    <cellStyle name="Separador de milhares 2 8 2 2" xfId="11950" xr:uid="{00000000-0005-0000-0000-0000D6330000}"/>
    <cellStyle name="Separador de milhares 2 8 2 2 2" xfId="13851" xr:uid="{00000000-0005-0000-0000-0000D7330000}"/>
    <cellStyle name="Separador de milhares 2 8 2 2 2 2" xfId="16703" xr:uid="{00000000-0005-0000-0000-0000D8330000}"/>
    <cellStyle name="Separador de milhares 2 8 2 2 3" xfId="15242" xr:uid="{00000000-0005-0000-0000-0000D9330000}"/>
    <cellStyle name="Separador de milhares 2 8 2 3" xfId="13051" xr:uid="{00000000-0005-0000-0000-0000DA330000}"/>
    <cellStyle name="Separador de milhares 2 8 2 3 2" xfId="15905" xr:uid="{00000000-0005-0000-0000-0000DB330000}"/>
    <cellStyle name="Separador de milhares 2 8 2 4" xfId="14444" xr:uid="{00000000-0005-0000-0000-0000DC330000}"/>
    <cellStyle name="Separador de milhares 2 8 3" xfId="11549" xr:uid="{00000000-0005-0000-0000-0000DD330000}"/>
    <cellStyle name="Separador de milhares 2 8 3 2" xfId="13452" xr:uid="{00000000-0005-0000-0000-0000DE330000}"/>
    <cellStyle name="Separador de milhares 2 8 3 2 2" xfId="16304" xr:uid="{00000000-0005-0000-0000-0000DF330000}"/>
    <cellStyle name="Separador de milhares 2 8 3 3" xfId="14843" xr:uid="{00000000-0005-0000-0000-0000E0330000}"/>
    <cellStyle name="Separador de milhares 2 9" xfId="9954" xr:uid="{00000000-0005-0000-0000-0000E1330000}"/>
    <cellStyle name="Separador de milhares 2 9 2" xfId="10999" xr:uid="{00000000-0005-0000-0000-0000E2330000}"/>
    <cellStyle name="Separador de milhares 2 9 2 2" xfId="11951" xr:uid="{00000000-0005-0000-0000-0000E3330000}"/>
    <cellStyle name="Separador de milhares 2 9 2 2 2" xfId="13852" xr:uid="{00000000-0005-0000-0000-0000E4330000}"/>
    <cellStyle name="Separador de milhares 2 9 2 2 2 2" xfId="16704" xr:uid="{00000000-0005-0000-0000-0000E5330000}"/>
    <cellStyle name="Separador de milhares 2 9 2 2 3" xfId="15243" xr:uid="{00000000-0005-0000-0000-0000E6330000}"/>
    <cellStyle name="Separador de milhares 2 9 2 3" xfId="13052" xr:uid="{00000000-0005-0000-0000-0000E7330000}"/>
    <cellStyle name="Separador de milhares 2 9 2 3 2" xfId="15906" xr:uid="{00000000-0005-0000-0000-0000E8330000}"/>
    <cellStyle name="Separador de milhares 2 9 2 4" xfId="14445" xr:uid="{00000000-0005-0000-0000-0000E9330000}"/>
    <cellStyle name="Separador de milhares 2 9 3" xfId="11550" xr:uid="{00000000-0005-0000-0000-0000EA330000}"/>
    <cellStyle name="Separador de milhares 2 9 3 2" xfId="13453" xr:uid="{00000000-0005-0000-0000-0000EB330000}"/>
    <cellStyle name="Separador de milhares 2 9 3 2 2" xfId="16305" xr:uid="{00000000-0005-0000-0000-0000EC330000}"/>
    <cellStyle name="Separador de milhares 2 9 3 3" xfId="14844" xr:uid="{00000000-0005-0000-0000-0000ED330000}"/>
    <cellStyle name="Separador de milhares 2_Gráfico Vendas - Alimentação" xfId="12636" xr:uid="{00000000-0005-0000-0000-0000EE330000}"/>
    <cellStyle name="Separador de milhares 20" xfId="9955" xr:uid="{00000000-0005-0000-0000-0000EF330000}"/>
    <cellStyle name="Separador de milhares 20 2" xfId="9956" xr:uid="{00000000-0005-0000-0000-0000F0330000}"/>
    <cellStyle name="Separador de milhares 20 2 2" xfId="11001" xr:uid="{00000000-0005-0000-0000-0000F1330000}"/>
    <cellStyle name="Separador de milhares 20 2 2 2" xfId="11953" xr:uid="{00000000-0005-0000-0000-0000F2330000}"/>
    <cellStyle name="Separador de milhares 20 2 2 2 2" xfId="13854" xr:uid="{00000000-0005-0000-0000-0000F3330000}"/>
    <cellStyle name="Separador de milhares 20 2 2 2 2 2" xfId="16706" xr:uid="{00000000-0005-0000-0000-0000F4330000}"/>
    <cellStyle name="Separador de milhares 20 2 2 2 3" xfId="15245" xr:uid="{00000000-0005-0000-0000-0000F5330000}"/>
    <cellStyle name="Separador de milhares 20 2 2 3" xfId="13054" xr:uid="{00000000-0005-0000-0000-0000F6330000}"/>
    <cellStyle name="Separador de milhares 20 2 2 3 2" xfId="15908" xr:uid="{00000000-0005-0000-0000-0000F7330000}"/>
    <cellStyle name="Separador de milhares 20 2 2 4" xfId="14447" xr:uid="{00000000-0005-0000-0000-0000F8330000}"/>
    <cellStyle name="Separador de milhares 20 2 3" xfId="11552" xr:uid="{00000000-0005-0000-0000-0000F9330000}"/>
    <cellStyle name="Separador de milhares 20 2 3 2" xfId="13455" xr:uid="{00000000-0005-0000-0000-0000FA330000}"/>
    <cellStyle name="Separador de milhares 20 2 3 2 2" xfId="16307" xr:uid="{00000000-0005-0000-0000-0000FB330000}"/>
    <cellStyle name="Separador de milhares 20 2 3 3" xfId="14846" xr:uid="{00000000-0005-0000-0000-0000FC330000}"/>
    <cellStyle name="Separador de milhares 20 2 4" xfId="12715" xr:uid="{00000000-0005-0000-0000-0000FD330000}"/>
    <cellStyle name="Separador de milhares 20 2 4 2" xfId="15603" xr:uid="{00000000-0005-0000-0000-0000FE330000}"/>
    <cellStyle name="Separador de milhares 20 2 5" xfId="14211" xr:uid="{00000000-0005-0000-0000-0000FF330000}"/>
    <cellStyle name="Separador de milhares 20 3" xfId="11000" xr:uid="{00000000-0005-0000-0000-000000340000}"/>
    <cellStyle name="Separador de milhares 20 3 2" xfId="11952" xr:uid="{00000000-0005-0000-0000-000001340000}"/>
    <cellStyle name="Separador de milhares 20 3 2 2" xfId="13853" xr:uid="{00000000-0005-0000-0000-000002340000}"/>
    <cellStyle name="Separador de milhares 20 3 2 2 2" xfId="16705" xr:uid="{00000000-0005-0000-0000-000003340000}"/>
    <cellStyle name="Separador de milhares 20 3 2 3" xfId="15244" xr:uid="{00000000-0005-0000-0000-000004340000}"/>
    <cellStyle name="Separador de milhares 20 3 3" xfId="13053" xr:uid="{00000000-0005-0000-0000-000005340000}"/>
    <cellStyle name="Separador de milhares 20 3 3 2" xfId="15907" xr:uid="{00000000-0005-0000-0000-000006340000}"/>
    <cellStyle name="Separador de milhares 20 3 4" xfId="14446" xr:uid="{00000000-0005-0000-0000-000007340000}"/>
    <cellStyle name="Separador de milhares 20 4" xfId="11551" xr:uid="{00000000-0005-0000-0000-000008340000}"/>
    <cellStyle name="Separador de milhares 20 4 2" xfId="13454" xr:uid="{00000000-0005-0000-0000-000009340000}"/>
    <cellStyle name="Separador de milhares 20 4 2 2" xfId="16306" xr:uid="{00000000-0005-0000-0000-00000A340000}"/>
    <cellStyle name="Separador de milhares 20 4 3" xfId="14845" xr:uid="{00000000-0005-0000-0000-00000B340000}"/>
    <cellStyle name="Separador de milhares 20 5" xfId="12714" xr:uid="{00000000-0005-0000-0000-00000C340000}"/>
    <cellStyle name="Separador de milhares 20 5 2" xfId="15602" xr:uid="{00000000-0005-0000-0000-00000D340000}"/>
    <cellStyle name="Separador de milhares 20 6" xfId="14210" xr:uid="{00000000-0005-0000-0000-00000E340000}"/>
    <cellStyle name="Separador de milhares 21" xfId="9957" xr:uid="{00000000-0005-0000-0000-00000F340000}"/>
    <cellStyle name="Separador de milhares 21 2" xfId="9958" xr:uid="{00000000-0005-0000-0000-000010340000}"/>
    <cellStyle name="Separador de milhares 21 2 2" xfId="11003" xr:uid="{00000000-0005-0000-0000-000011340000}"/>
    <cellStyle name="Separador de milhares 21 2 2 2" xfId="11955" xr:uid="{00000000-0005-0000-0000-000012340000}"/>
    <cellStyle name="Separador de milhares 21 2 2 2 2" xfId="13856" xr:uid="{00000000-0005-0000-0000-000013340000}"/>
    <cellStyle name="Separador de milhares 21 2 2 2 2 2" xfId="16708" xr:uid="{00000000-0005-0000-0000-000014340000}"/>
    <cellStyle name="Separador de milhares 21 2 2 2 3" xfId="15247" xr:uid="{00000000-0005-0000-0000-000015340000}"/>
    <cellStyle name="Separador de milhares 21 2 2 3" xfId="13056" xr:uid="{00000000-0005-0000-0000-000016340000}"/>
    <cellStyle name="Separador de milhares 21 2 2 3 2" xfId="15910" xr:uid="{00000000-0005-0000-0000-000017340000}"/>
    <cellStyle name="Separador de milhares 21 2 2 4" xfId="14449" xr:uid="{00000000-0005-0000-0000-000018340000}"/>
    <cellStyle name="Separador de milhares 21 2 3" xfId="11554" xr:uid="{00000000-0005-0000-0000-000019340000}"/>
    <cellStyle name="Separador de milhares 21 2 3 2" xfId="13457" xr:uid="{00000000-0005-0000-0000-00001A340000}"/>
    <cellStyle name="Separador de milhares 21 2 3 2 2" xfId="16309" xr:uid="{00000000-0005-0000-0000-00001B340000}"/>
    <cellStyle name="Separador de milhares 21 2 3 3" xfId="14848" xr:uid="{00000000-0005-0000-0000-00001C340000}"/>
    <cellStyle name="Separador de milhares 21 2 4" xfId="12717" xr:uid="{00000000-0005-0000-0000-00001D340000}"/>
    <cellStyle name="Separador de milhares 21 2 4 2" xfId="15605" xr:uid="{00000000-0005-0000-0000-00001E340000}"/>
    <cellStyle name="Separador de milhares 21 2 5" xfId="14213" xr:uid="{00000000-0005-0000-0000-00001F340000}"/>
    <cellStyle name="Separador de milhares 21 3" xfId="11002" xr:uid="{00000000-0005-0000-0000-000020340000}"/>
    <cellStyle name="Separador de milhares 21 3 2" xfId="11954" xr:uid="{00000000-0005-0000-0000-000021340000}"/>
    <cellStyle name="Separador de milhares 21 3 2 2" xfId="13855" xr:uid="{00000000-0005-0000-0000-000022340000}"/>
    <cellStyle name="Separador de milhares 21 3 2 2 2" xfId="16707" xr:uid="{00000000-0005-0000-0000-000023340000}"/>
    <cellStyle name="Separador de milhares 21 3 2 3" xfId="15246" xr:uid="{00000000-0005-0000-0000-000024340000}"/>
    <cellStyle name="Separador de milhares 21 3 3" xfId="13055" xr:uid="{00000000-0005-0000-0000-000025340000}"/>
    <cellStyle name="Separador de milhares 21 3 3 2" xfId="15909" xr:uid="{00000000-0005-0000-0000-000026340000}"/>
    <cellStyle name="Separador de milhares 21 3 4" xfId="14448" xr:uid="{00000000-0005-0000-0000-000027340000}"/>
    <cellStyle name="Separador de milhares 21 4" xfId="11553" xr:uid="{00000000-0005-0000-0000-000028340000}"/>
    <cellStyle name="Separador de milhares 21 4 2" xfId="13456" xr:uid="{00000000-0005-0000-0000-000029340000}"/>
    <cellStyle name="Separador de milhares 21 4 2 2" xfId="16308" xr:uid="{00000000-0005-0000-0000-00002A340000}"/>
    <cellStyle name="Separador de milhares 21 4 3" xfId="14847" xr:uid="{00000000-0005-0000-0000-00002B340000}"/>
    <cellStyle name="Separador de milhares 21 5" xfId="12716" xr:uid="{00000000-0005-0000-0000-00002C340000}"/>
    <cellStyle name="Separador de milhares 21 5 2" xfId="15604" xr:uid="{00000000-0005-0000-0000-00002D340000}"/>
    <cellStyle name="Separador de milhares 21 6" xfId="14212" xr:uid="{00000000-0005-0000-0000-00002E340000}"/>
    <cellStyle name="Separador de milhares 22" xfId="9959" xr:uid="{00000000-0005-0000-0000-00002F340000}"/>
    <cellStyle name="Separador de milhares 22 2" xfId="9960" xr:uid="{00000000-0005-0000-0000-000030340000}"/>
    <cellStyle name="Separador de milhares 22 2 2" xfId="11005" xr:uid="{00000000-0005-0000-0000-000031340000}"/>
    <cellStyle name="Separador de milhares 22 2 2 2" xfId="11957" xr:uid="{00000000-0005-0000-0000-000032340000}"/>
    <cellStyle name="Separador de milhares 22 2 2 2 2" xfId="13858" xr:uid="{00000000-0005-0000-0000-000033340000}"/>
    <cellStyle name="Separador de milhares 22 2 2 2 2 2" xfId="16710" xr:uid="{00000000-0005-0000-0000-000034340000}"/>
    <cellStyle name="Separador de milhares 22 2 2 2 3" xfId="15249" xr:uid="{00000000-0005-0000-0000-000035340000}"/>
    <cellStyle name="Separador de milhares 22 2 2 3" xfId="13058" xr:uid="{00000000-0005-0000-0000-000036340000}"/>
    <cellStyle name="Separador de milhares 22 2 2 3 2" xfId="15912" xr:uid="{00000000-0005-0000-0000-000037340000}"/>
    <cellStyle name="Separador de milhares 22 2 2 4" xfId="14451" xr:uid="{00000000-0005-0000-0000-000038340000}"/>
    <cellStyle name="Separador de milhares 22 2 3" xfId="11556" xr:uid="{00000000-0005-0000-0000-000039340000}"/>
    <cellStyle name="Separador de milhares 22 2 3 2" xfId="13459" xr:uid="{00000000-0005-0000-0000-00003A340000}"/>
    <cellStyle name="Separador de milhares 22 2 3 2 2" xfId="16311" xr:uid="{00000000-0005-0000-0000-00003B340000}"/>
    <cellStyle name="Separador de milhares 22 2 3 3" xfId="14850" xr:uid="{00000000-0005-0000-0000-00003C340000}"/>
    <cellStyle name="Separador de milhares 22 2 4" xfId="12719" xr:uid="{00000000-0005-0000-0000-00003D340000}"/>
    <cellStyle name="Separador de milhares 22 2 4 2" xfId="15607" xr:uid="{00000000-0005-0000-0000-00003E340000}"/>
    <cellStyle name="Separador de milhares 22 2 5" xfId="14215" xr:uid="{00000000-0005-0000-0000-00003F340000}"/>
    <cellStyle name="Separador de milhares 22 3" xfId="11004" xr:uid="{00000000-0005-0000-0000-000040340000}"/>
    <cellStyle name="Separador de milhares 22 3 2" xfId="11956" xr:uid="{00000000-0005-0000-0000-000041340000}"/>
    <cellStyle name="Separador de milhares 22 3 2 2" xfId="13857" xr:uid="{00000000-0005-0000-0000-000042340000}"/>
    <cellStyle name="Separador de milhares 22 3 2 2 2" xfId="16709" xr:uid="{00000000-0005-0000-0000-000043340000}"/>
    <cellStyle name="Separador de milhares 22 3 2 3" xfId="15248" xr:uid="{00000000-0005-0000-0000-000044340000}"/>
    <cellStyle name="Separador de milhares 22 3 3" xfId="13057" xr:uid="{00000000-0005-0000-0000-000045340000}"/>
    <cellStyle name="Separador de milhares 22 3 3 2" xfId="15911" xr:uid="{00000000-0005-0000-0000-000046340000}"/>
    <cellStyle name="Separador de milhares 22 3 4" xfId="14450" xr:uid="{00000000-0005-0000-0000-000047340000}"/>
    <cellStyle name="Separador de milhares 22 4" xfId="11555" xr:uid="{00000000-0005-0000-0000-000048340000}"/>
    <cellStyle name="Separador de milhares 22 4 2" xfId="13458" xr:uid="{00000000-0005-0000-0000-000049340000}"/>
    <cellStyle name="Separador de milhares 22 4 2 2" xfId="16310" xr:uid="{00000000-0005-0000-0000-00004A340000}"/>
    <cellStyle name="Separador de milhares 22 4 3" xfId="14849" xr:uid="{00000000-0005-0000-0000-00004B340000}"/>
    <cellStyle name="Separador de milhares 22 5" xfId="12718" xr:uid="{00000000-0005-0000-0000-00004C340000}"/>
    <cellStyle name="Separador de milhares 22 5 2" xfId="15606" xr:uid="{00000000-0005-0000-0000-00004D340000}"/>
    <cellStyle name="Separador de milhares 22 6" xfId="14214" xr:uid="{00000000-0005-0000-0000-00004E340000}"/>
    <cellStyle name="Separador de milhares 23" xfId="9961" xr:uid="{00000000-0005-0000-0000-00004F340000}"/>
    <cellStyle name="Separador de milhares 23 2" xfId="9962" xr:uid="{00000000-0005-0000-0000-000050340000}"/>
    <cellStyle name="Separador de milhares 23 2 2" xfId="11007" xr:uid="{00000000-0005-0000-0000-000051340000}"/>
    <cellStyle name="Separador de milhares 23 2 2 2" xfId="11959" xr:uid="{00000000-0005-0000-0000-000052340000}"/>
    <cellStyle name="Separador de milhares 23 2 2 2 2" xfId="13860" xr:uid="{00000000-0005-0000-0000-000053340000}"/>
    <cellStyle name="Separador de milhares 23 2 2 2 2 2" xfId="16712" xr:uid="{00000000-0005-0000-0000-000054340000}"/>
    <cellStyle name="Separador de milhares 23 2 2 2 3" xfId="15251" xr:uid="{00000000-0005-0000-0000-000055340000}"/>
    <cellStyle name="Separador de milhares 23 2 2 3" xfId="13060" xr:uid="{00000000-0005-0000-0000-000056340000}"/>
    <cellStyle name="Separador de milhares 23 2 2 3 2" xfId="15914" xr:uid="{00000000-0005-0000-0000-000057340000}"/>
    <cellStyle name="Separador de milhares 23 2 2 4" xfId="14453" xr:uid="{00000000-0005-0000-0000-000058340000}"/>
    <cellStyle name="Separador de milhares 23 2 3" xfId="11558" xr:uid="{00000000-0005-0000-0000-000059340000}"/>
    <cellStyle name="Separador de milhares 23 2 3 2" xfId="13461" xr:uid="{00000000-0005-0000-0000-00005A340000}"/>
    <cellStyle name="Separador de milhares 23 2 3 2 2" xfId="16313" xr:uid="{00000000-0005-0000-0000-00005B340000}"/>
    <cellStyle name="Separador de milhares 23 2 3 3" xfId="14852" xr:uid="{00000000-0005-0000-0000-00005C340000}"/>
    <cellStyle name="Separador de milhares 23 3" xfId="11006" xr:uid="{00000000-0005-0000-0000-00005D340000}"/>
    <cellStyle name="Separador de milhares 23 3 2" xfId="11958" xr:uid="{00000000-0005-0000-0000-00005E340000}"/>
    <cellStyle name="Separador de milhares 23 3 2 2" xfId="13859" xr:uid="{00000000-0005-0000-0000-00005F340000}"/>
    <cellStyle name="Separador de milhares 23 3 2 2 2" xfId="16711" xr:uid="{00000000-0005-0000-0000-000060340000}"/>
    <cellStyle name="Separador de milhares 23 3 2 3" xfId="15250" xr:uid="{00000000-0005-0000-0000-000061340000}"/>
    <cellStyle name="Separador de milhares 23 3 3" xfId="13059" xr:uid="{00000000-0005-0000-0000-000062340000}"/>
    <cellStyle name="Separador de milhares 23 3 3 2" xfId="15913" xr:uid="{00000000-0005-0000-0000-000063340000}"/>
    <cellStyle name="Separador de milhares 23 3 4" xfId="14452" xr:uid="{00000000-0005-0000-0000-000064340000}"/>
    <cellStyle name="Separador de milhares 23 4" xfId="11557" xr:uid="{00000000-0005-0000-0000-000065340000}"/>
    <cellStyle name="Separador de milhares 23 4 2" xfId="13460" xr:uid="{00000000-0005-0000-0000-000066340000}"/>
    <cellStyle name="Separador de milhares 23 4 2 2" xfId="16312" xr:uid="{00000000-0005-0000-0000-000067340000}"/>
    <cellStyle name="Separador de milhares 23 4 3" xfId="14851" xr:uid="{00000000-0005-0000-0000-000068340000}"/>
    <cellStyle name="Separador de milhares 24" xfId="9963" xr:uid="{00000000-0005-0000-0000-000069340000}"/>
    <cellStyle name="Separador de milhares 24 2" xfId="9964" xr:uid="{00000000-0005-0000-0000-00006A340000}"/>
    <cellStyle name="Separador de milhares 24 2 2" xfId="11009" xr:uid="{00000000-0005-0000-0000-00006B340000}"/>
    <cellStyle name="Separador de milhares 24 2 2 2" xfId="11961" xr:uid="{00000000-0005-0000-0000-00006C340000}"/>
    <cellStyle name="Separador de milhares 24 2 2 2 2" xfId="13862" xr:uid="{00000000-0005-0000-0000-00006D340000}"/>
    <cellStyle name="Separador de milhares 24 2 2 2 2 2" xfId="16714" xr:uid="{00000000-0005-0000-0000-00006E340000}"/>
    <cellStyle name="Separador de milhares 24 2 2 2 3" xfId="15253" xr:uid="{00000000-0005-0000-0000-00006F340000}"/>
    <cellStyle name="Separador de milhares 24 2 2 3" xfId="13062" xr:uid="{00000000-0005-0000-0000-000070340000}"/>
    <cellStyle name="Separador de milhares 24 2 2 3 2" xfId="15916" xr:uid="{00000000-0005-0000-0000-000071340000}"/>
    <cellStyle name="Separador de milhares 24 2 2 4" xfId="14455" xr:uid="{00000000-0005-0000-0000-000072340000}"/>
    <cellStyle name="Separador de milhares 24 2 3" xfId="11560" xr:uid="{00000000-0005-0000-0000-000073340000}"/>
    <cellStyle name="Separador de milhares 24 2 3 2" xfId="13463" xr:uid="{00000000-0005-0000-0000-000074340000}"/>
    <cellStyle name="Separador de milhares 24 2 3 2 2" xfId="16315" xr:uid="{00000000-0005-0000-0000-000075340000}"/>
    <cellStyle name="Separador de milhares 24 2 3 3" xfId="14854" xr:uid="{00000000-0005-0000-0000-000076340000}"/>
    <cellStyle name="Separador de milhares 24 3" xfId="11008" xr:uid="{00000000-0005-0000-0000-000077340000}"/>
    <cellStyle name="Separador de milhares 24 3 2" xfId="11960" xr:uid="{00000000-0005-0000-0000-000078340000}"/>
    <cellStyle name="Separador de milhares 24 3 2 2" xfId="13861" xr:uid="{00000000-0005-0000-0000-000079340000}"/>
    <cellStyle name="Separador de milhares 24 3 2 2 2" xfId="16713" xr:uid="{00000000-0005-0000-0000-00007A340000}"/>
    <cellStyle name="Separador de milhares 24 3 2 3" xfId="15252" xr:uid="{00000000-0005-0000-0000-00007B340000}"/>
    <cellStyle name="Separador de milhares 24 3 3" xfId="13061" xr:uid="{00000000-0005-0000-0000-00007C340000}"/>
    <cellStyle name="Separador de milhares 24 3 3 2" xfId="15915" xr:uid="{00000000-0005-0000-0000-00007D340000}"/>
    <cellStyle name="Separador de milhares 24 3 4" xfId="14454" xr:uid="{00000000-0005-0000-0000-00007E340000}"/>
    <cellStyle name="Separador de milhares 24 4" xfId="11559" xr:uid="{00000000-0005-0000-0000-00007F340000}"/>
    <cellStyle name="Separador de milhares 24 4 2" xfId="13462" xr:uid="{00000000-0005-0000-0000-000080340000}"/>
    <cellStyle name="Separador de milhares 24 4 2 2" xfId="16314" xr:uid="{00000000-0005-0000-0000-000081340000}"/>
    <cellStyle name="Separador de milhares 24 4 3" xfId="14853" xr:uid="{00000000-0005-0000-0000-000082340000}"/>
    <cellStyle name="Separador de milhares 25" xfId="9965" xr:uid="{00000000-0005-0000-0000-000083340000}"/>
    <cellStyle name="Separador de milhares 25 2" xfId="9966" xr:uid="{00000000-0005-0000-0000-000084340000}"/>
    <cellStyle name="Separador de milhares 25 2 2" xfId="11011" xr:uid="{00000000-0005-0000-0000-000085340000}"/>
    <cellStyle name="Separador de milhares 25 2 2 2" xfId="11963" xr:uid="{00000000-0005-0000-0000-000086340000}"/>
    <cellStyle name="Separador de milhares 25 2 2 2 2" xfId="13864" xr:uid="{00000000-0005-0000-0000-000087340000}"/>
    <cellStyle name="Separador de milhares 25 2 2 2 2 2" xfId="16716" xr:uid="{00000000-0005-0000-0000-000088340000}"/>
    <cellStyle name="Separador de milhares 25 2 2 2 3" xfId="15255" xr:uid="{00000000-0005-0000-0000-000089340000}"/>
    <cellStyle name="Separador de milhares 25 2 2 3" xfId="13064" xr:uid="{00000000-0005-0000-0000-00008A340000}"/>
    <cellStyle name="Separador de milhares 25 2 2 3 2" xfId="15918" xr:uid="{00000000-0005-0000-0000-00008B340000}"/>
    <cellStyle name="Separador de milhares 25 2 2 4" xfId="14457" xr:uid="{00000000-0005-0000-0000-00008C340000}"/>
    <cellStyle name="Separador de milhares 25 2 3" xfId="11562" xr:uid="{00000000-0005-0000-0000-00008D340000}"/>
    <cellStyle name="Separador de milhares 25 2 3 2" xfId="13465" xr:uid="{00000000-0005-0000-0000-00008E340000}"/>
    <cellStyle name="Separador de milhares 25 2 3 2 2" xfId="16317" xr:uid="{00000000-0005-0000-0000-00008F340000}"/>
    <cellStyle name="Separador de milhares 25 2 3 3" xfId="14856" xr:uid="{00000000-0005-0000-0000-000090340000}"/>
    <cellStyle name="Separador de milhares 25 2 4" xfId="12721" xr:uid="{00000000-0005-0000-0000-000091340000}"/>
    <cellStyle name="Separador de milhares 25 2 4 2" xfId="15609" xr:uid="{00000000-0005-0000-0000-000092340000}"/>
    <cellStyle name="Separador de milhares 25 2 5" xfId="14217" xr:uid="{00000000-0005-0000-0000-000093340000}"/>
    <cellStyle name="Separador de milhares 25 3" xfId="11010" xr:uid="{00000000-0005-0000-0000-000094340000}"/>
    <cellStyle name="Separador de milhares 25 3 2" xfId="11962" xr:uid="{00000000-0005-0000-0000-000095340000}"/>
    <cellStyle name="Separador de milhares 25 3 2 2" xfId="13863" xr:uid="{00000000-0005-0000-0000-000096340000}"/>
    <cellStyle name="Separador de milhares 25 3 2 2 2" xfId="16715" xr:uid="{00000000-0005-0000-0000-000097340000}"/>
    <cellStyle name="Separador de milhares 25 3 2 3" xfId="15254" xr:uid="{00000000-0005-0000-0000-000098340000}"/>
    <cellStyle name="Separador de milhares 25 3 3" xfId="13063" xr:uid="{00000000-0005-0000-0000-000099340000}"/>
    <cellStyle name="Separador de milhares 25 3 3 2" xfId="15917" xr:uid="{00000000-0005-0000-0000-00009A340000}"/>
    <cellStyle name="Separador de milhares 25 3 4" xfId="14456" xr:uid="{00000000-0005-0000-0000-00009B340000}"/>
    <cellStyle name="Separador de milhares 25 4" xfId="11561" xr:uid="{00000000-0005-0000-0000-00009C340000}"/>
    <cellStyle name="Separador de milhares 25 4 2" xfId="13464" xr:uid="{00000000-0005-0000-0000-00009D340000}"/>
    <cellStyle name="Separador de milhares 25 4 2 2" xfId="16316" xr:uid="{00000000-0005-0000-0000-00009E340000}"/>
    <cellStyle name="Separador de milhares 25 4 3" xfId="14855" xr:uid="{00000000-0005-0000-0000-00009F340000}"/>
    <cellStyle name="Separador de milhares 25 5" xfId="12720" xr:uid="{00000000-0005-0000-0000-0000A0340000}"/>
    <cellStyle name="Separador de milhares 25 5 2" xfId="15608" xr:uid="{00000000-0005-0000-0000-0000A1340000}"/>
    <cellStyle name="Separador de milhares 25 6" xfId="14216" xr:uid="{00000000-0005-0000-0000-0000A2340000}"/>
    <cellStyle name="Separador de milhares 26" xfId="9967" xr:uid="{00000000-0005-0000-0000-0000A3340000}"/>
    <cellStyle name="Separador de milhares 26 2" xfId="9968" xr:uid="{00000000-0005-0000-0000-0000A4340000}"/>
    <cellStyle name="Separador de milhares 26 2 2" xfId="11013" xr:uid="{00000000-0005-0000-0000-0000A5340000}"/>
    <cellStyle name="Separador de milhares 26 2 2 2" xfId="11965" xr:uid="{00000000-0005-0000-0000-0000A6340000}"/>
    <cellStyle name="Separador de milhares 26 2 2 2 2" xfId="13866" xr:uid="{00000000-0005-0000-0000-0000A7340000}"/>
    <cellStyle name="Separador de milhares 26 2 2 2 2 2" xfId="16718" xr:uid="{00000000-0005-0000-0000-0000A8340000}"/>
    <cellStyle name="Separador de milhares 26 2 2 2 3" xfId="15257" xr:uid="{00000000-0005-0000-0000-0000A9340000}"/>
    <cellStyle name="Separador de milhares 26 2 2 3" xfId="13066" xr:uid="{00000000-0005-0000-0000-0000AA340000}"/>
    <cellStyle name="Separador de milhares 26 2 2 3 2" xfId="15920" xr:uid="{00000000-0005-0000-0000-0000AB340000}"/>
    <cellStyle name="Separador de milhares 26 2 2 4" xfId="14459" xr:uid="{00000000-0005-0000-0000-0000AC340000}"/>
    <cellStyle name="Separador de milhares 26 2 3" xfId="11564" xr:uid="{00000000-0005-0000-0000-0000AD340000}"/>
    <cellStyle name="Separador de milhares 26 2 3 2" xfId="13467" xr:uid="{00000000-0005-0000-0000-0000AE340000}"/>
    <cellStyle name="Separador de milhares 26 2 3 2 2" xfId="16319" xr:uid="{00000000-0005-0000-0000-0000AF340000}"/>
    <cellStyle name="Separador de milhares 26 2 3 3" xfId="14858" xr:uid="{00000000-0005-0000-0000-0000B0340000}"/>
    <cellStyle name="Separador de milhares 26 2 4" xfId="12723" xr:uid="{00000000-0005-0000-0000-0000B1340000}"/>
    <cellStyle name="Separador de milhares 26 2 4 2" xfId="15611" xr:uid="{00000000-0005-0000-0000-0000B2340000}"/>
    <cellStyle name="Separador de milhares 26 2 5" xfId="14219" xr:uid="{00000000-0005-0000-0000-0000B3340000}"/>
    <cellStyle name="Separador de milhares 26 3" xfId="11012" xr:uid="{00000000-0005-0000-0000-0000B4340000}"/>
    <cellStyle name="Separador de milhares 26 3 2" xfId="11964" xr:uid="{00000000-0005-0000-0000-0000B5340000}"/>
    <cellStyle name="Separador de milhares 26 3 2 2" xfId="13865" xr:uid="{00000000-0005-0000-0000-0000B6340000}"/>
    <cellStyle name="Separador de milhares 26 3 2 2 2" xfId="16717" xr:uid="{00000000-0005-0000-0000-0000B7340000}"/>
    <cellStyle name="Separador de milhares 26 3 2 3" xfId="15256" xr:uid="{00000000-0005-0000-0000-0000B8340000}"/>
    <cellStyle name="Separador de milhares 26 3 3" xfId="13065" xr:uid="{00000000-0005-0000-0000-0000B9340000}"/>
    <cellStyle name="Separador de milhares 26 3 3 2" xfId="15919" xr:uid="{00000000-0005-0000-0000-0000BA340000}"/>
    <cellStyle name="Separador de milhares 26 3 4" xfId="14458" xr:uid="{00000000-0005-0000-0000-0000BB340000}"/>
    <cellStyle name="Separador de milhares 26 4" xfId="11563" xr:uid="{00000000-0005-0000-0000-0000BC340000}"/>
    <cellStyle name="Separador de milhares 26 4 2" xfId="13466" xr:uid="{00000000-0005-0000-0000-0000BD340000}"/>
    <cellStyle name="Separador de milhares 26 4 2 2" xfId="16318" xr:uid="{00000000-0005-0000-0000-0000BE340000}"/>
    <cellStyle name="Separador de milhares 26 4 3" xfId="14857" xr:uid="{00000000-0005-0000-0000-0000BF340000}"/>
    <cellStyle name="Separador de milhares 26 5" xfId="12722" xr:uid="{00000000-0005-0000-0000-0000C0340000}"/>
    <cellStyle name="Separador de milhares 26 5 2" xfId="15610" xr:uid="{00000000-0005-0000-0000-0000C1340000}"/>
    <cellStyle name="Separador de milhares 26 6" xfId="14218" xr:uid="{00000000-0005-0000-0000-0000C2340000}"/>
    <cellStyle name="Separador de milhares 27" xfId="9969" xr:uid="{00000000-0005-0000-0000-0000C3340000}"/>
    <cellStyle name="Separador de milhares 27 2" xfId="9970" xr:uid="{00000000-0005-0000-0000-0000C4340000}"/>
    <cellStyle name="Separador de milhares 27 2 2" xfId="11015" xr:uid="{00000000-0005-0000-0000-0000C5340000}"/>
    <cellStyle name="Separador de milhares 27 2 2 2" xfId="11967" xr:uid="{00000000-0005-0000-0000-0000C6340000}"/>
    <cellStyle name="Separador de milhares 27 2 2 2 2" xfId="13868" xr:uid="{00000000-0005-0000-0000-0000C7340000}"/>
    <cellStyle name="Separador de milhares 27 2 2 2 2 2" xfId="16720" xr:uid="{00000000-0005-0000-0000-0000C8340000}"/>
    <cellStyle name="Separador de milhares 27 2 2 2 3" xfId="15259" xr:uid="{00000000-0005-0000-0000-0000C9340000}"/>
    <cellStyle name="Separador de milhares 27 2 2 3" xfId="13068" xr:uid="{00000000-0005-0000-0000-0000CA340000}"/>
    <cellStyle name="Separador de milhares 27 2 2 3 2" xfId="15922" xr:uid="{00000000-0005-0000-0000-0000CB340000}"/>
    <cellStyle name="Separador de milhares 27 2 2 4" xfId="14461" xr:uid="{00000000-0005-0000-0000-0000CC340000}"/>
    <cellStyle name="Separador de milhares 27 2 3" xfId="11566" xr:uid="{00000000-0005-0000-0000-0000CD340000}"/>
    <cellStyle name="Separador de milhares 27 2 3 2" xfId="13469" xr:uid="{00000000-0005-0000-0000-0000CE340000}"/>
    <cellStyle name="Separador de milhares 27 2 3 2 2" xfId="16321" xr:uid="{00000000-0005-0000-0000-0000CF340000}"/>
    <cellStyle name="Separador de milhares 27 2 3 3" xfId="14860" xr:uid="{00000000-0005-0000-0000-0000D0340000}"/>
    <cellStyle name="Separador de milhares 27 3" xfId="11014" xr:uid="{00000000-0005-0000-0000-0000D1340000}"/>
    <cellStyle name="Separador de milhares 27 3 2" xfId="11966" xr:uid="{00000000-0005-0000-0000-0000D2340000}"/>
    <cellStyle name="Separador de milhares 27 3 2 2" xfId="13867" xr:uid="{00000000-0005-0000-0000-0000D3340000}"/>
    <cellStyle name="Separador de milhares 27 3 2 2 2" xfId="16719" xr:uid="{00000000-0005-0000-0000-0000D4340000}"/>
    <cellStyle name="Separador de milhares 27 3 2 3" xfId="15258" xr:uid="{00000000-0005-0000-0000-0000D5340000}"/>
    <cellStyle name="Separador de milhares 27 3 3" xfId="13067" xr:uid="{00000000-0005-0000-0000-0000D6340000}"/>
    <cellStyle name="Separador de milhares 27 3 3 2" xfId="15921" xr:uid="{00000000-0005-0000-0000-0000D7340000}"/>
    <cellStyle name="Separador de milhares 27 3 4" xfId="14460" xr:uid="{00000000-0005-0000-0000-0000D8340000}"/>
    <cellStyle name="Separador de milhares 27 4" xfId="11565" xr:uid="{00000000-0005-0000-0000-0000D9340000}"/>
    <cellStyle name="Separador de milhares 27 4 2" xfId="13468" xr:uid="{00000000-0005-0000-0000-0000DA340000}"/>
    <cellStyle name="Separador de milhares 27 4 2 2" xfId="16320" xr:uid="{00000000-0005-0000-0000-0000DB340000}"/>
    <cellStyle name="Separador de milhares 27 4 3" xfId="14859" xr:uid="{00000000-0005-0000-0000-0000DC340000}"/>
    <cellStyle name="Separador de milhares 28" xfId="568" xr:uid="{00000000-0005-0000-0000-0000DD340000}"/>
    <cellStyle name="Separador de milhares 28 2" xfId="9971" xr:uid="{00000000-0005-0000-0000-0000DE340000}"/>
    <cellStyle name="Separador de milhares 28 2 2" xfId="9972" xr:uid="{00000000-0005-0000-0000-0000DF340000}"/>
    <cellStyle name="Separador de milhares 28 2 2 2" xfId="11017" xr:uid="{00000000-0005-0000-0000-0000E0340000}"/>
    <cellStyle name="Separador de milhares 28 2 2 2 2" xfId="11969" xr:uid="{00000000-0005-0000-0000-0000E1340000}"/>
    <cellStyle name="Separador de milhares 28 2 2 2 2 2" xfId="13870" xr:uid="{00000000-0005-0000-0000-0000E2340000}"/>
    <cellStyle name="Separador de milhares 28 2 2 2 2 2 2" xfId="16722" xr:uid="{00000000-0005-0000-0000-0000E3340000}"/>
    <cellStyle name="Separador de milhares 28 2 2 2 2 3" xfId="15261" xr:uid="{00000000-0005-0000-0000-0000E4340000}"/>
    <cellStyle name="Separador de milhares 28 2 2 2 3" xfId="13070" xr:uid="{00000000-0005-0000-0000-0000E5340000}"/>
    <cellStyle name="Separador de milhares 28 2 2 2 3 2" xfId="15924" xr:uid="{00000000-0005-0000-0000-0000E6340000}"/>
    <cellStyle name="Separador de milhares 28 2 2 2 4" xfId="14463" xr:uid="{00000000-0005-0000-0000-0000E7340000}"/>
    <cellStyle name="Separador de milhares 28 2 2 3" xfId="11568" xr:uid="{00000000-0005-0000-0000-0000E8340000}"/>
    <cellStyle name="Separador de milhares 28 2 2 3 2" xfId="13471" xr:uid="{00000000-0005-0000-0000-0000E9340000}"/>
    <cellStyle name="Separador de milhares 28 2 2 3 2 2" xfId="16323" xr:uid="{00000000-0005-0000-0000-0000EA340000}"/>
    <cellStyle name="Separador de milhares 28 2 2 3 3" xfId="14862" xr:uid="{00000000-0005-0000-0000-0000EB340000}"/>
    <cellStyle name="Separador de milhares 28 2 3" xfId="9973" xr:uid="{00000000-0005-0000-0000-0000EC340000}"/>
    <cellStyle name="Separador de milhares 28 2 3 2" xfId="11018" xr:uid="{00000000-0005-0000-0000-0000ED340000}"/>
    <cellStyle name="Separador de milhares 28 2 3 2 2" xfId="11970" xr:uid="{00000000-0005-0000-0000-0000EE340000}"/>
    <cellStyle name="Separador de milhares 28 2 3 2 2 2" xfId="13871" xr:uid="{00000000-0005-0000-0000-0000EF340000}"/>
    <cellStyle name="Separador de milhares 28 2 3 2 2 2 2" xfId="16723" xr:uid="{00000000-0005-0000-0000-0000F0340000}"/>
    <cellStyle name="Separador de milhares 28 2 3 2 2 3" xfId="15262" xr:uid="{00000000-0005-0000-0000-0000F1340000}"/>
    <cellStyle name="Separador de milhares 28 2 3 2 3" xfId="13071" xr:uid="{00000000-0005-0000-0000-0000F2340000}"/>
    <cellStyle name="Separador de milhares 28 2 3 2 3 2" xfId="15925" xr:uid="{00000000-0005-0000-0000-0000F3340000}"/>
    <cellStyle name="Separador de milhares 28 2 3 2 4" xfId="14464" xr:uid="{00000000-0005-0000-0000-0000F4340000}"/>
    <cellStyle name="Separador de milhares 28 2 3 3" xfId="11569" xr:uid="{00000000-0005-0000-0000-0000F5340000}"/>
    <cellStyle name="Separador de milhares 28 2 3 3 2" xfId="13472" xr:uid="{00000000-0005-0000-0000-0000F6340000}"/>
    <cellStyle name="Separador de milhares 28 2 3 3 2 2" xfId="16324" xr:uid="{00000000-0005-0000-0000-0000F7340000}"/>
    <cellStyle name="Separador de milhares 28 2 3 3 3" xfId="14863" xr:uid="{00000000-0005-0000-0000-0000F8340000}"/>
    <cellStyle name="Separador de milhares 28 2 4" xfId="11016" xr:uid="{00000000-0005-0000-0000-0000F9340000}"/>
    <cellStyle name="Separador de milhares 28 2 4 2" xfId="11968" xr:uid="{00000000-0005-0000-0000-0000FA340000}"/>
    <cellStyle name="Separador de milhares 28 2 4 2 2" xfId="13869" xr:uid="{00000000-0005-0000-0000-0000FB340000}"/>
    <cellStyle name="Separador de milhares 28 2 4 2 2 2" xfId="16721" xr:uid="{00000000-0005-0000-0000-0000FC340000}"/>
    <cellStyle name="Separador de milhares 28 2 4 2 3" xfId="15260" xr:uid="{00000000-0005-0000-0000-0000FD340000}"/>
    <cellStyle name="Separador de milhares 28 2 4 3" xfId="13069" xr:uid="{00000000-0005-0000-0000-0000FE340000}"/>
    <cellStyle name="Separador de milhares 28 2 4 3 2" xfId="15923" xr:uid="{00000000-0005-0000-0000-0000FF340000}"/>
    <cellStyle name="Separador de milhares 28 2 4 4" xfId="14462" xr:uid="{00000000-0005-0000-0000-000000350000}"/>
    <cellStyle name="Separador de milhares 28 2 5" xfId="11567" xr:uid="{00000000-0005-0000-0000-000001350000}"/>
    <cellStyle name="Separador de milhares 28 2 5 2" xfId="13470" xr:uid="{00000000-0005-0000-0000-000002350000}"/>
    <cellStyle name="Separador de milhares 28 2 5 2 2" xfId="16322" xr:uid="{00000000-0005-0000-0000-000003350000}"/>
    <cellStyle name="Separador de milhares 28 2 5 3" xfId="14861" xr:uid="{00000000-0005-0000-0000-000004350000}"/>
    <cellStyle name="Separador de milhares 28 3" xfId="9974" xr:uid="{00000000-0005-0000-0000-000005350000}"/>
    <cellStyle name="Separador de milhares 28 4" xfId="9975" xr:uid="{00000000-0005-0000-0000-000006350000}"/>
    <cellStyle name="Separador de milhares 28 5" xfId="10637" xr:uid="{00000000-0005-0000-0000-000007350000}"/>
    <cellStyle name="Separador de milhares 28 5 2" xfId="11813" xr:uid="{00000000-0005-0000-0000-000008350000}"/>
    <cellStyle name="Separador de milhares 28 5 2 2" xfId="13714" xr:uid="{00000000-0005-0000-0000-000009350000}"/>
    <cellStyle name="Separador de milhares 28 5 2 2 2" xfId="16566" xr:uid="{00000000-0005-0000-0000-00000A350000}"/>
    <cellStyle name="Separador de milhares 28 5 2 3" xfId="15105" xr:uid="{00000000-0005-0000-0000-00000B350000}"/>
    <cellStyle name="Separador de milhares 28 5 3" xfId="12824" xr:uid="{00000000-0005-0000-0000-00000C350000}"/>
    <cellStyle name="Separador de milhares 28 5 3 2" xfId="15701" xr:uid="{00000000-0005-0000-0000-00000D350000}"/>
    <cellStyle name="Separador de milhares 28 5 4" xfId="14307" xr:uid="{00000000-0005-0000-0000-00000E350000}"/>
    <cellStyle name="Separador de milhares 28 6" xfId="11400" xr:uid="{00000000-0005-0000-0000-00000F350000}"/>
    <cellStyle name="Separador de milhares 28 6 2" xfId="13315" xr:uid="{00000000-0005-0000-0000-000010350000}"/>
    <cellStyle name="Separador de milhares 28 6 2 2" xfId="16167" xr:uid="{00000000-0005-0000-0000-000011350000}"/>
    <cellStyle name="Separador de milhares 28 6 3" xfId="14706" xr:uid="{00000000-0005-0000-0000-000012350000}"/>
    <cellStyle name="Separador de milhares 28 7" xfId="12614" xr:uid="{00000000-0005-0000-0000-000013350000}"/>
    <cellStyle name="Separador de milhares 28 7 2" xfId="15507" xr:uid="{00000000-0005-0000-0000-000014350000}"/>
    <cellStyle name="Separador de milhares 28 8" xfId="14114" xr:uid="{00000000-0005-0000-0000-000015350000}"/>
    <cellStyle name="Separador de milhares 28_Cash Alu" xfId="9976" xr:uid="{00000000-0005-0000-0000-000016350000}"/>
    <cellStyle name="Separador de milhares 29" xfId="9977" xr:uid="{00000000-0005-0000-0000-000017350000}"/>
    <cellStyle name="Separador de milhares 29 2" xfId="9978" xr:uid="{00000000-0005-0000-0000-000018350000}"/>
    <cellStyle name="Separador de milhares 29 2 2" xfId="11020" xr:uid="{00000000-0005-0000-0000-000019350000}"/>
    <cellStyle name="Separador de milhares 29 2 2 2" xfId="11972" xr:uid="{00000000-0005-0000-0000-00001A350000}"/>
    <cellStyle name="Separador de milhares 29 2 2 2 2" xfId="13873" xr:uid="{00000000-0005-0000-0000-00001B350000}"/>
    <cellStyle name="Separador de milhares 29 2 2 2 2 2" xfId="16725" xr:uid="{00000000-0005-0000-0000-00001C350000}"/>
    <cellStyle name="Separador de milhares 29 2 2 2 3" xfId="15264" xr:uid="{00000000-0005-0000-0000-00001D350000}"/>
    <cellStyle name="Separador de milhares 29 2 2 3" xfId="13073" xr:uid="{00000000-0005-0000-0000-00001E350000}"/>
    <cellStyle name="Separador de milhares 29 2 2 3 2" xfId="15927" xr:uid="{00000000-0005-0000-0000-00001F350000}"/>
    <cellStyle name="Separador de milhares 29 2 2 4" xfId="14466" xr:uid="{00000000-0005-0000-0000-000020350000}"/>
    <cellStyle name="Separador de milhares 29 2 3" xfId="11571" xr:uid="{00000000-0005-0000-0000-000021350000}"/>
    <cellStyle name="Separador de milhares 29 2 3 2" xfId="13474" xr:uid="{00000000-0005-0000-0000-000022350000}"/>
    <cellStyle name="Separador de milhares 29 2 3 2 2" xfId="16326" xr:uid="{00000000-0005-0000-0000-000023350000}"/>
    <cellStyle name="Separador de milhares 29 2 3 3" xfId="14865" xr:uid="{00000000-0005-0000-0000-000024350000}"/>
    <cellStyle name="Separador de milhares 29 2 4" xfId="12725" xr:uid="{00000000-0005-0000-0000-000025350000}"/>
    <cellStyle name="Separador de milhares 29 2 4 2" xfId="15613" xr:uid="{00000000-0005-0000-0000-000026350000}"/>
    <cellStyle name="Separador de milhares 29 2 5" xfId="14221" xr:uid="{00000000-0005-0000-0000-000027350000}"/>
    <cellStyle name="Separador de milhares 29 3" xfId="11019" xr:uid="{00000000-0005-0000-0000-000028350000}"/>
    <cellStyle name="Separador de milhares 29 3 2" xfId="11971" xr:uid="{00000000-0005-0000-0000-000029350000}"/>
    <cellStyle name="Separador de milhares 29 3 2 2" xfId="13872" xr:uid="{00000000-0005-0000-0000-00002A350000}"/>
    <cellStyle name="Separador de milhares 29 3 2 2 2" xfId="16724" xr:uid="{00000000-0005-0000-0000-00002B350000}"/>
    <cellStyle name="Separador de milhares 29 3 2 3" xfId="15263" xr:uid="{00000000-0005-0000-0000-00002C350000}"/>
    <cellStyle name="Separador de milhares 29 3 3" xfId="13072" xr:uid="{00000000-0005-0000-0000-00002D350000}"/>
    <cellStyle name="Separador de milhares 29 3 3 2" xfId="15926" xr:uid="{00000000-0005-0000-0000-00002E350000}"/>
    <cellStyle name="Separador de milhares 29 3 4" xfId="14465" xr:uid="{00000000-0005-0000-0000-00002F350000}"/>
    <cellStyle name="Separador de milhares 29 4" xfId="11570" xr:uid="{00000000-0005-0000-0000-000030350000}"/>
    <cellStyle name="Separador de milhares 29 4 2" xfId="13473" xr:uid="{00000000-0005-0000-0000-000031350000}"/>
    <cellStyle name="Separador de milhares 29 4 2 2" xfId="16325" xr:uid="{00000000-0005-0000-0000-000032350000}"/>
    <cellStyle name="Separador de milhares 29 4 3" xfId="14864" xr:uid="{00000000-0005-0000-0000-000033350000}"/>
    <cellStyle name="Separador de milhares 29 5" xfId="12724" xr:uid="{00000000-0005-0000-0000-000034350000}"/>
    <cellStyle name="Separador de milhares 29 5 2" xfId="15612" xr:uid="{00000000-0005-0000-0000-000035350000}"/>
    <cellStyle name="Separador de milhares 29 6" xfId="14220" xr:uid="{00000000-0005-0000-0000-000036350000}"/>
    <cellStyle name="Separador de milhares 3" xfId="513" xr:uid="{00000000-0005-0000-0000-000037350000}"/>
    <cellStyle name="Separador de milhares 3 10" xfId="11572" xr:uid="{00000000-0005-0000-0000-000038350000}"/>
    <cellStyle name="Separador de milhares 3 10 2" xfId="13475" xr:uid="{00000000-0005-0000-0000-000039350000}"/>
    <cellStyle name="Separador de milhares 3 10 2 2" xfId="16327" xr:uid="{00000000-0005-0000-0000-00003A350000}"/>
    <cellStyle name="Separador de milhares 3 10 3" xfId="14866" xr:uid="{00000000-0005-0000-0000-00003B350000}"/>
    <cellStyle name="Separador de milhares 3 11" xfId="9979" xr:uid="{00000000-0005-0000-0000-00003C350000}"/>
    <cellStyle name="Separador de milhares 3 12" xfId="17405" xr:uid="{00000000-0005-0000-0000-00003D350000}"/>
    <cellStyle name="Separador de milhares 3 2" xfId="9980" xr:uid="{00000000-0005-0000-0000-00003E350000}"/>
    <cellStyle name="Separador de milhares 3 2 2" xfId="9981" xr:uid="{00000000-0005-0000-0000-00003F350000}"/>
    <cellStyle name="Separador de milhares 3 2 2 2" xfId="11023" xr:uid="{00000000-0005-0000-0000-000040350000}"/>
    <cellStyle name="Separador de milhares 3 2 2 2 2" xfId="11975" xr:uid="{00000000-0005-0000-0000-000041350000}"/>
    <cellStyle name="Separador de milhares 3 2 2 2 2 2" xfId="13876" xr:uid="{00000000-0005-0000-0000-000042350000}"/>
    <cellStyle name="Separador de milhares 3 2 2 2 2 2 2" xfId="16728" xr:uid="{00000000-0005-0000-0000-000043350000}"/>
    <cellStyle name="Separador de milhares 3 2 2 2 2 3" xfId="15267" xr:uid="{00000000-0005-0000-0000-000044350000}"/>
    <cellStyle name="Separador de milhares 3 2 2 2 3" xfId="13076" xr:uid="{00000000-0005-0000-0000-000045350000}"/>
    <cellStyle name="Separador de milhares 3 2 2 2 3 2" xfId="15930" xr:uid="{00000000-0005-0000-0000-000046350000}"/>
    <cellStyle name="Separador de milhares 3 2 2 2 4" xfId="14469" xr:uid="{00000000-0005-0000-0000-000047350000}"/>
    <cellStyle name="Separador de milhares 3 2 2 3" xfId="11574" xr:uid="{00000000-0005-0000-0000-000048350000}"/>
    <cellStyle name="Separador de milhares 3 2 2 3 2" xfId="13477" xr:uid="{00000000-0005-0000-0000-000049350000}"/>
    <cellStyle name="Separador de milhares 3 2 2 3 2 2" xfId="16329" xr:uid="{00000000-0005-0000-0000-00004A350000}"/>
    <cellStyle name="Separador de milhares 3 2 2 3 3" xfId="14868" xr:uid="{00000000-0005-0000-0000-00004B350000}"/>
    <cellStyle name="Separador de milhares 3 2 3" xfId="9982" xr:uid="{00000000-0005-0000-0000-00004C350000}"/>
    <cellStyle name="Separador de milhares 3 2 3 2" xfId="11024" xr:uid="{00000000-0005-0000-0000-00004D350000}"/>
    <cellStyle name="Separador de milhares 3 2 3 2 2" xfId="11976" xr:uid="{00000000-0005-0000-0000-00004E350000}"/>
    <cellStyle name="Separador de milhares 3 2 3 2 2 2" xfId="13877" xr:uid="{00000000-0005-0000-0000-00004F350000}"/>
    <cellStyle name="Separador de milhares 3 2 3 2 2 2 2" xfId="16729" xr:uid="{00000000-0005-0000-0000-000050350000}"/>
    <cellStyle name="Separador de milhares 3 2 3 2 2 3" xfId="15268" xr:uid="{00000000-0005-0000-0000-000051350000}"/>
    <cellStyle name="Separador de milhares 3 2 3 2 3" xfId="13077" xr:uid="{00000000-0005-0000-0000-000052350000}"/>
    <cellStyle name="Separador de milhares 3 2 3 2 3 2" xfId="15931" xr:uid="{00000000-0005-0000-0000-000053350000}"/>
    <cellStyle name="Separador de milhares 3 2 3 2 4" xfId="14470" xr:uid="{00000000-0005-0000-0000-000054350000}"/>
    <cellStyle name="Separador de milhares 3 2 3 3" xfId="11575" xr:uid="{00000000-0005-0000-0000-000055350000}"/>
    <cellStyle name="Separador de milhares 3 2 3 3 2" xfId="13478" xr:uid="{00000000-0005-0000-0000-000056350000}"/>
    <cellStyle name="Separador de milhares 3 2 3 3 2 2" xfId="16330" xr:uid="{00000000-0005-0000-0000-000057350000}"/>
    <cellStyle name="Separador de milhares 3 2 3 3 3" xfId="14869" xr:uid="{00000000-0005-0000-0000-000058350000}"/>
    <cellStyle name="Separador de milhares 3 2 4" xfId="11022" xr:uid="{00000000-0005-0000-0000-000059350000}"/>
    <cellStyle name="Separador de milhares 3 2 4 2" xfId="11974" xr:uid="{00000000-0005-0000-0000-00005A350000}"/>
    <cellStyle name="Separador de milhares 3 2 4 2 2" xfId="13875" xr:uid="{00000000-0005-0000-0000-00005B350000}"/>
    <cellStyle name="Separador de milhares 3 2 4 2 2 2" xfId="16727" xr:uid="{00000000-0005-0000-0000-00005C350000}"/>
    <cellStyle name="Separador de milhares 3 2 4 2 3" xfId="15266" xr:uid="{00000000-0005-0000-0000-00005D350000}"/>
    <cellStyle name="Separador de milhares 3 2 4 3" xfId="13075" xr:uid="{00000000-0005-0000-0000-00005E350000}"/>
    <cellStyle name="Separador de milhares 3 2 4 3 2" xfId="15929" xr:uid="{00000000-0005-0000-0000-00005F350000}"/>
    <cellStyle name="Separador de milhares 3 2 4 4" xfId="14468" xr:uid="{00000000-0005-0000-0000-000060350000}"/>
    <cellStyle name="Separador de milhares 3 2 5" xfId="11573" xr:uid="{00000000-0005-0000-0000-000061350000}"/>
    <cellStyle name="Separador de milhares 3 2 5 2" xfId="13476" xr:uid="{00000000-0005-0000-0000-000062350000}"/>
    <cellStyle name="Separador de milhares 3 2 5 2 2" xfId="16328" xr:uid="{00000000-0005-0000-0000-000063350000}"/>
    <cellStyle name="Separador de milhares 3 2 5 3" xfId="14867" xr:uid="{00000000-0005-0000-0000-000064350000}"/>
    <cellStyle name="Separador de milhares 3 2 6" xfId="17418" xr:uid="{00000000-0005-0000-0000-000065350000}"/>
    <cellStyle name="Separador de milhares 3 3" xfId="9983" xr:uid="{00000000-0005-0000-0000-000066350000}"/>
    <cellStyle name="Separador de milhares 3 3 2" xfId="9984" xr:uid="{00000000-0005-0000-0000-000067350000}"/>
    <cellStyle name="Separador de milhares 3 3 2 2" xfId="11026" xr:uid="{00000000-0005-0000-0000-000068350000}"/>
    <cellStyle name="Separador de milhares 3 3 2 2 2" xfId="11978" xr:uid="{00000000-0005-0000-0000-000069350000}"/>
    <cellStyle name="Separador de milhares 3 3 2 2 2 2" xfId="13879" xr:uid="{00000000-0005-0000-0000-00006A350000}"/>
    <cellStyle name="Separador de milhares 3 3 2 2 2 2 2" xfId="16731" xr:uid="{00000000-0005-0000-0000-00006B350000}"/>
    <cellStyle name="Separador de milhares 3 3 2 2 2 3" xfId="15270" xr:uid="{00000000-0005-0000-0000-00006C350000}"/>
    <cellStyle name="Separador de milhares 3 3 2 2 3" xfId="13079" xr:uid="{00000000-0005-0000-0000-00006D350000}"/>
    <cellStyle name="Separador de milhares 3 3 2 2 3 2" xfId="15933" xr:uid="{00000000-0005-0000-0000-00006E350000}"/>
    <cellStyle name="Separador de milhares 3 3 2 2 4" xfId="14472" xr:uid="{00000000-0005-0000-0000-00006F350000}"/>
    <cellStyle name="Separador de milhares 3 3 2 3" xfId="11577" xr:uid="{00000000-0005-0000-0000-000070350000}"/>
    <cellStyle name="Separador de milhares 3 3 2 3 2" xfId="13480" xr:uid="{00000000-0005-0000-0000-000071350000}"/>
    <cellStyle name="Separador de milhares 3 3 2 3 2 2" xfId="16332" xr:uid="{00000000-0005-0000-0000-000072350000}"/>
    <cellStyle name="Separador de milhares 3 3 2 3 3" xfId="14871" xr:uid="{00000000-0005-0000-0000-000073350000}"/>
    <cellStyle name="Separador de milhares 3 3 3" xfId="9985" xr:uid="{00000000-0005-0000-0000-000074350000}"/>
    <cellStyle name="Separador de milhares 3 3 3 2" xfId="11027" xr:uid="{00000000-0005-0000-0000-000075350000}"/>
    <cellStyle name="Separador de milhares 3 3 3 2 2" xfId="11979" xr:uid="{00000000-0005-0000-0000-000076350000}"/>
    <cellStyle name="Separador de milhares 3 3 3 2 2 2" xfId="13880" xr:uid="{00000000-0005-0000-0000-000077350000}"/>
    <cellStyle name="Separador de milhares 3 3 3 2 2 2 2" xfId="16732" xr:uid="{00000000-0005-0000-0000-000078350000}"/>
    <cellStyle name="Separador de milhares 3 3 3 2 2 3" xfId="15271" xr:uid="{00000000-0005-0000-0000-000079350000}"/>
    <cellStyle name="Separador de milhares 3 3 3 2 3" xfId="13080" xr:uid="{00000000-0005-0000-0000-00007A350000}"/>
    <cellStyle name="Separador de milhares 3 3 3 2 3 2" xfId="15934" xr:uid="{00000000-0005-0000-0000-00007B350000}"/>
    <cellStyle name="Separador de milhares 3 3 3 2 4" xfId="14473" xr:uid="{00000000-0005-0000-0000-00007C350000}"/>
    <cellStyle name="Separador de milhares 3 3 3 3" xfId="11578" xr:uid="{00000000-0005-0000-0000-00007D350000}"/>
    <cellStyle name="Separador de milhares 3 3 3 3 2" xfId="13481" xr:uid="{00000000-0005-0000-0000-00007E350000}"/>
    <cellStyle name="Separador de milhares 3 3 3 3 2 2" xfId="16333" xr:uid="{00000000-0005-0000-0000-00007F350000}"/>
    <cellStyle name="Separador de milhares 3 3 3 3 3" xfId="14872" xr:uid="{00000000-0005-0000-0000-000080350000}"/>
    <cellStyle name="Separador de milhares 3 3 4" xfId="11025" xr:uid="{00000000-0005-0000-0000-000081350000}"/>
    <cellStyle name="Separador de milhares 3 3 4 2" xfId="11977" xr:uid="{00000000-0005-0000-0000-000082350000}"/>
    <cellStyle name="Separador de milhares 3 3 4 2 2" xfId="13878" xr:uid="{00000000-0005-0000-0000-000083350000}"/>
    <cellStyle name="Separador de milhares 3 3 4 2 2 2" xfId="16730" xr:uid="{00000000-0005-0000-0000-000084350000}"/>
    <cellStyle name="Separador de milhares 3 3 4 2 3" xfId="15269" xr:uid="{00000000-0005-0000-0000-000085350000}"/>
    <cellStyle name="Separador de milhares 3 3 4 3" xfId="13078" xr:uid="{00000000-0005-0000-0000-000086350000}"/>
    <cellStyle name="Separador de milhares 3 3 4 3 2" xfId="15932" xr:uid="{00000000-0005-0000-0000-000087350000}"/>
    <cellStyle name="Separador de milhares 3 3 4 4" xfId="14471" xr:uid="{00000000-0005-0000-0000-000088350000}"/>
    <cellStyle name="Separador de milhares 3 3 5" xfId="11576" xr:uid="{00000000-0005-0000-0000-000089350000}"/>
    <cellStyle name="Separador de milhares 3 3 5 2" xfId="13479" xr:uid="{00000000-0005-0000-0000-00008A350000}"/>
    <cellStyle name="Separador de milhares 3 3 5 2 2" xfId="16331" xr:uid="{00000000-0005-0000-0000-00008B350000}"/>
    <cellStyle name="Separador de milhares 3 3 5 3" xfId="14870" xr:uid="{00000000-0005-0000-0000-00008C350000}"/>
    <cellStyle name="Separador de milhares 3 3 6" xfId="17505" xr:uid="{00000000-0005-0000-0000-00008D350000}"/>
    <cellStyle name="Separador de milhares 3 4" xfId="9986" xr:uid="{00000000-0005-0000-0000-00008E350000}"/>
    <cellStyle name="Separador de milhares 3 4 2" xfId="9987" xr:uid="{00000000-0005-0000-0000-00008F350000}"/>
    <cellStyle name="Separador de milhares 3 4 2 2" xfId="11029" xr:uid="{00000000-0005-0000-0000-000090350000}"/>
    <cellStyle name="Separador de milhares 3 4 2 2 2" xfId="11981" xr:uid="{00000000-0005-0000-0000-000091350000}"/>
    <cellStyle name="Separador de milhares 3 4 2 2 2 2" xfId="13882" xr:uid="{00000000-0005-0000-0000-000092350000}"/>
    <cellStyle name="Separador de milhares 3 4 2 2 2 2 2" xfId="16734" xr:uid="{00000000-0005-0000-0000-000093350000}"/>
    <cellStyle name="Separador de milhares 3 4 2 2 2 3" xfId="15273" xr:uid="{00000000-0005-0000-0000-000094350000}"/>
    <cellStyle name="Separador de milhares 3 4 2 2 3" xfId="13082" xr:uid="{00000000-0005-0000-0000-000095350000}"/>
    <cellStyle name="Separador de milhares 3 4 2 2 3 2" xfId="15936" xr:uid="{00000000-0005-0000-0000-000096350000}"/>
    <cellStyle name="Separador de milhares 3 4 2 2 4" xfId="14475" xr:uid="{00000000-0005-0000-0000-000097350000}"/>
    <cellStyle name="Separador de milhares 3 4 2 3" xfId="11580" xr:uid="{00000000-0005-0000-0000-000098350000}"/>
    <cellStyle name="Separador de milhares 3 4 2 3 2" xfId="13483" xr:uid="{00000000-0005-0000-0000-000099350000}"/>
    <cellStyle name="Separador de milhares 3 4 2 3 2 2" xfId="16335" xr:uid="{00000000-0005-0000-0000-00009A350000}"/>
    <cellStyle name="Separador de milhares 3 4 2 3 3" xfId="14874" xr:uid="{00000000-0005-0000-0000-00009B350000}"/>
    <cellStyle name="Separador de milhares 3 4 3" xfId="9988" xr:uid="{00000000-0005-0000-0000-00009C350000}"/>
    <cellStyle name="Separador de milhares 3 4 3 2" xfId="11030" xr:uid="{00000000-0005-0000-0000-00009D350000}"/>
    <cellStyle name="Separador de milhares 3 4 3 2 2" xfId="11982" xr:uid="{00000000-0005-0000-0000-00009E350000}"/>
    <cellStyle name="Separador de milhares 3 4 3 2 2 2" xfId="13883" xr:uid="{00000000-0005-0000-0000-00009F350000}"/>
    <cellStyle name="Separador de milhares 3 4 3 2 2 2 2" xfId="16735" xr:uid="{00000000-0005-0000-0000-0000A0350000}"/>
    <cellStyle name="Separador de milhares 3 4 3 2 2 3" xfId="15274" xr:uid="{00000000-0005-0000-0000-0000A1350000}"/>
    <cellStyle name="Separador de milhares 3 4 3 2 3" xfId="13083" xr:uid="{00000000-0005-0000-0000-0000A2350000}"/>
    <cellStyle name="Separador de milhares 3 4 3 2 3 2" xfId="15937" xr:uid="{00000000-0005-0000-0000-0000A3350000}"/>
    <cellStyle name="Separador de milhares 3 4 3 2 4" xfId="14476" xr:uid="{00000000-0005-0000-0000-0000A4350000}"/>
    <cellStyle name="Separador de milhares 3 4 3 3" xfId="11581" xr:uid="{00000000-0005-0000-0000-0000A5350000}"/>
    <cellStyle name="Separador de milhares 3 4 3 3 2" xfId="13484" xr:uid="{00000000-0005-0000-0000-0000A6350000}"/>
    <cellStyle name="Separador de milhares 3 4 3 3 2 2" xfId="16336" xr:uid="{00000000-0005-0000-0000-0000A7350000}"/>
    <cellStyle name="Separador de milhares 3 4 3 3 3" xfId="14875" xr:uid="{00000000-0005-0000-0000-0000A8350000}"/>
    <cellStyle name="Separador de milhares 3 4 4" xfId="11028" xr:uid="{00000000-0005-0000-0000-0000A9350000}"/>
    <cellStyle name="Separador de milhares 3 4 4 2" xfId="11980" xr:uid="{00000000-0005-0000-0000-0000AA350000}"/>
    <cellStyle name="Separador de milhares 3 4 4 2 2" xfId="13881" xr:uid="{00000000-0005-0000-0000-0000AB350000}"/>
    <cellStyle name="Separador de milhares 3 4 4 2 2 2" xfId="16733" xr:uid="{00000000-0005-0000-0000-0000AC350000}"/>
    <cellStyle name="Separador de milhares 3 4 4 2 3" xfId="15272" xr:uid="{00000000-0005-0000-0000-0000AD350000}"/>
    <cellStyle name="Separador de milhares 3 4 4 3" xfId="13081" xr:uid="{00000000-0005-0000-0000-0000AE350000}"/>
    <cellStyle name="Separador de milhares 3 4 4 3 2" xfId="15935" xr:uid="{00000000-0005-0000-0000-0000AF350000}"/>
    <cellStyle name="Separador de milhares 3 4 4 4" xfId="14474" xr:uid="{00000000-0005-0000-0000-0000B0350000}"/>
    <cellStyle name="Separador de milhares 3 4 5" xfId="11579" xr:uid="{00000000-0005-0000-0000-0000B1350000}"/>
    <cellStyle name="Separador de milhares 3 4 5 2" xfId="13482" xr:uid="{00000000-0005-0000-0000-0000B2350000}"/>
    <cellStyle name="Separador de milhares 3 4 5 2 2" xfId="16334" xr:uid="{00000000-0005-0000-0000-0000B3350000}"/>
    <cellStyle name="Separador de milhares 3 4 5 3" xfId="14873" xr:uid="{00000000-0005-0000-0000-0000B4350000}"/>
    <cellStyle name="Separador de milhares 3 4 6" xfId="17524" xr:uid="{00000000-0005-0000-0000-0000B5350000}"/>
    <cellStyle name="Separador de milhares 3 5" xfId="9989" xr:uid="{00000000-0005-0000-0000-0000B6350000}"/>
    <cellStyle name="Separador de milhares 3 5 2" xfId="11031" xr:uid="{00000000-0005-0000-0000-0000B7350000}"/>
    <cellStyle name="Separador de milhares 3 5 2 2" xfId="11983" xr:uid="{00000000-0005-0000-0000-0000B8350000}"/>
    <cellStyle name="Separador de milhares 3 5 2 2 2" xfId="13884" xr:uid="{00000000-0005-0000-0000-0000B9350000}"/>
    <cellStyle name="Separador de milhares 3 5 2 2 2 2" xfId="16736" xr:uid="{00000000-0005-0000-0000-0000BA350000}"/>
    <cellStyle name="Separador de milhares 3 5 2 2 3" xfId="15275" xr:uid="{00000000-0005-0000-0000-0000BB350000}"/>
    <cellStyle name="Separador de milhares 3 5 2 3" xfId="13084" xr:uid="{00000000-0005-0000-0000-0000BC350000}"/>
    <cellStyle name="Separador de milhares 3 5 2 3 2" xfId="15938" xr:uid="{00000000-0005-0000-0000-0000BD350000}"/>
    <cellStyle name="Separador de milhares 3 5 2 4" xfId="14477" xr:uid="{00000000-0005-0000-0000-0000BE350000}"/>
    <cellStyle name="Separador de milhares 3 5 3" xfId="11582" xr:uid="{00000000-0005-0000-0000-0000BF350000}"/>
    <cellStyle name="Separador de milhares 3 5 3 2" xfId="13485" xr:uid="{00000000-0005-0000-0000-0000C0350000}"/>
    <cellStyle name="Separador de milhares 3 5 3 2 2" xfId="16337" xr:uid="{00000000-0005-0000-0000-0000C1350000}"/>
    <cellStyle name="Separador de milhares 3 5 3 3" xfId="14876" xr:uid="{00000000-0005-0000-0000-0000C2350000}"/>
    <cellStyle name="Separador de milhares 3 6" xfId="9990" xr:uid="{00000000-0005-0000-0000-0000C3350000}"/>
    <cellStyle name="Separador de milhares 3 6 2" xfId="11032" xr:uid="{00000000-0005-0000-0000-0000C4350000}"/>
    <cellStyle name="Separador de milhares 3 6 2 2" xfId="11984" xr:uid="{00000000-0005-0000-0000-0000C5350000}"/>
    <cellStyle name="Separador de milhares 3 6 2 2 2" xfId="13885" xr:uid="{00000000-0005-0000-0000-0000C6350000}"/>
    <cellStyle name="Separador de milhares 3 6 2 2 2 2" xfId="16737" xr:uid="{00000000-0005-0000-0000-0000C7350000}"/>
    <cellStyle name="Separador de milhares 3 6 2 2 3" xfId="15276" xr:uid="{00000000-0005-0000-0000-0000C8350000}"/>
    <cellStyle name="Separador de milhares 3 6 2 3" xfId="13085" xr:uid="{00000000-0005-0000-0000-0000C9350000}"/>
    <cellStyle name="Separador de milhares 3 6 2 3 2" xfId="15939" xr:uid="{00000000-0005-0000-0000-0000CA350000}"/>
    <cellStyle name="Separador de milhares 3 6 2 4" xfId="14478" xr:uid="{00000000-0005-0000-0000-0000CB350000}"/>
    <cellStyle name="Separador de milhares 3 6 3" xfId="11583" xr:uid="{00000000-0005-0000-0000-0000CC350000}"/>
    <cellStyle name="Separador de milhares 3 6 3 2" xfId="13486" xr:uid="{00000000-0005-0000-0000-0000CD350000}"/>
    <cellStyle name="Separador de milhares 3 6 3 2 2" xfId="16338" xr:uid="{00000000-0005-0000-0000-0000CE350000}"/>
    <cellStyle name="Separador de milhares 3 6 3 3" xfId="14877" xr:uid="{00000000-0005-0000-0000-0000CF350000}"/>
    <cellStyle name="Separador de milhares 3 7" xfId="9991" xr:uid="{00000000-0005-0000-0000-0000D0350000}"/>
    <cellStyle name="Separador de milhares 3 7 2" xfId="11033" xr:uid="{00000000-0005-0000-0000-0000D1350000}"/>
    <cellStyle name="Separador de milhares 3 7 2 2" xfId="11985" xr:uid="{00000000-0005-0000-0000-0000D2350000}"/>
    <cellStyle name="Separador de milhares 3 7 2 2 2" xfId="13886" xr:uid="{00000000-0005-0000-0000-0000D3350000}"/>
    <cellStyle name="Separador de milhares 3 7 2 2 2 2" xfId="16738" xr:uid="{00000000-0005-0000-0000-0000D4350000}"/>
    <cellStyle name="Separador de milhares 3 7 2 2 3" xfId="15277" xr:uid="{00000000-0005-0000-0000-0000D5350000}"/>
    <cellStyle name="Separador de milhares 3 7 2 3" xfId="13086" xr:uid="{00000000-0005-0000-0000-0000D6350000}"/>
    <cellStyle name="Separador de milhares 3 7 2 3 2" xfId="15940" xr:uid="{00000000-0005-0000-0000-0000D7350000}"/>
    <cellStyle name="Separador de milhares 3 7 2 4" xfId="14479" xr:uid="{00000000-0005-0000-0000-0000D8350000}"/>
    <cellStyle name="Separador de milhares 3 7 3" xfId="11584" xr:uid="{00000000-0005-0000-0000-0000D9350000}"/>
    <cellStyle name="Separador de milhares 3 7 3 2" xfId="13487" xr:uid="{00000000-0005-0000-0000-0000DA350000}"/>
    <cellStyle name="Separador de milhares 3 7 3 2 2" xfId="16339" xr:uid="{00000000-0005-0000-0000-0000DB350000}"/>
    <cellStyle name="Separador de milhares 3 7 3 3" xfId="14878" xr:uid="{00000000-0005-0000-0000-0000DC350000}"/>
    <cellStyle name="Separador de milhares 3 8" xfId="9992" xr:uid="{00000000-0005-0000-0000-0000DD350000}"/>
    <cellStyle name="Separador de milhares 3 8 2" xfId="11034" xr:uid="{00000000-0005-0000-0000-0000DE350000}"/>
    <cellStyle name="Separador de milhares 3 8 2 2" xfId="11986" xr:uid="{00000000-0005-0000-0000-0000DF350000}"/>
    <cellStyle name="Separador de milhares 3 8 2 2 2" xfId="13887" xr:uid="{00000000-0005-0000-0000-0000E0350000}"/>
    <cellStyle name="Separador de milhares 3 8 2 2 2 2" xfId="16739" xr:uid="{00000000-0005-0000-0000-0000E1350000}"/>
    <cellStyle name="Separador de milhares 3 8 2 2 3" xfId="15278" xr:uid="{00000000-0005-0000-0000-0000E2350000}"/>
    <cellStyle name="Separador de milhares 3 8 2 3" xfId="13087" xr:uid="{00000000-0005-0000-0000-0000E3350000}"/>
    <cellStyle name="Separador de milhares 3 8 2 3 2" xfId="15941" xr:uid="{00000000-0005-0000-0000-0000E4350000}"/>
    <cellStyle name="Separador de milhares 3 8 2 4" xfId="14480" xr:uid="{00000000-0005-0000-0000-0000E5350000}"/>
    <cellStyle name="Separador de milhares 3 8 3" xfId="11585" xr:uid="{00000000-0005-0000-0000-0000E6350000}"/>
    <cellStyle name="Separador de milhares 3 8 3 2" xfId="13488" xr:uid="{00000000-0005-0000-0000-0000E7350000}"/>
    <cellStyle name="Separador de milhares 3 8 3 2 2" xfId="16340" xr:uid="{00000000-0005-0000-0000-0000E8350000}"/>
    <cellStyle name="Separador de milhares 3 8 3 3" xfId="14879" xr:uid="{00000000-0005-0000-0000-0000E9350000}"/>
    <cellStyle name="Separador de milhares 3 9" xfId="11021" xr:uid="{00000000-0005-0000-0000-0000EA350000}"/>
    <cellStyle name="Separador de milhares 3 9 2" xfId="11973" xr:uid="{00000000-0005-0000-0000-0000EB350000}"/>
    <cellStyle name="Separador de milhares 3 9 2 2" xfId="13874" xr:uid="{00000000-0005-0000-0000-0000EC350000}"/>
    <cellStyle name="Separador de milhares 3 9 2 2 2" xfId="16726" xr:uid="{00000000-0005-0000-0000-0000ED350000}"/>
    <cellStyle name="Separador de milhares 3 9 2 3" xfId="15265" xr:uid="{00000000-0005-0000-0000-0000EE350000}"/>
    <cellStyle name="Separador de milhares 3 9 3" xfId="13074" xr:uid="{00000000-0005-0000-0000-0000EF350000}"/>
    <cellStyle name="Separador de milhares 3 9 3 2" xfId="15928" xr:uid="{00000000-0005-0000-0000-0000F0350000}"/>
    <cellStyle name="Separador de milhares 3 9 4" xfId="14467" xr:uid="{00000000-0005-0000-0000-0000F1350000}"/>
    <cellStyle name="Separador de milhares 30" xfId="9993" xr:uid="{00000000-0005-0000-0000-0000F2350000}"/>
    <cellStyle name="Separador de milhares 30 2" xfId="9994" xr:uid="{00000000-0005-0000-0000-0000F3350000}"/>
    <cellStyle name="Separador de milhares 30 2 2" xfId="11036" xr:uid="{00000000-0005-0000-0000-0000F4350000}"/>
    <cellStyle name="Separador de milhares 30 2 2 2" xfId="11988" xr:uid="{00000000-0005-0000-0000-0000F5350000}"/>
    <cellStyle name="Separador de milhares 30 2 2 2 2" xfId="13889" xr:uid="{00000000-0005-0000-0000-0000F6350000}"/>
    <cellStyle name="Separador de milhares 30 2 2 2 2 2" xfId="16741" xr:uid="{00000000-0005-0000-0000-0000F7350000}"/>
    <cellStyle name="Separador de milhares 30 2 2 2 3" xfId="15280" xr:uid="{00000000-0005-0000-0000-0000F8350000}"/>
    <cellStyle name="Separador de milhares 30 2 2 3" xfId="13089" xr:uid="{00000000-0005-0000-0000-0000F9350000}"/>
    <cellStyle name="Separador de milhares 30 2 2 3 2" xfId="15943" xr:uid="{00000000-0005-0000-0000-0000FA350000}"/>
    <cellStyle name="Separador de milhares 30 2 2 4" xfId="14482" xr:uid="{00000000-0005-0000-0000-0000FB350000}"/>
    <cellStyle name="Separador de milhares 30 2 3" xfId="11587" xr:uid="{00000000-0005-0000-0000-0000FC350000}"/>
    <cellStyle name="Separador de milhares 30 2 3 2" xfId="13490" xr:uid="{00000000-0005-0000-0000-0000FD350000}"/>
    <cellStyle name="Separador de milhares 30 2 3 2 2" xfId="16342" xr:uid="{00000000-0005-0000-0000-0000FE350000}"/>
    <cellStyle name="Separador de milhares 30 2 3 3" xfId="14881" xr:uid="{00000000-0005-0000-0000-0000FF350000}"/>
    <cellStyle name="Separador de milhares 30 3" xfId="11035" xr:uid="{00000000-0005-0000-0000-000000360000}"/>
    <cellStyle name="Separador de milhares 30 3 2" xfId="11987" xr:uid="{00000000-0005-0000-0000-000001360000}"/>
    <cellStyle name="Separador de milhares 30 3 2 2" xfId="13888" xr:uid="{00000000-0005-0000-0000-000002360000}"/>
    <cellStyle name="Separador de milhares 30 3 2 2 2" xfId="16740" xr:uid="{00000000-0005-0000-0000-000003360000}"/>
    <cellStyle name="Separador de milhares 30 3 2 3" xfId="15279" xr:uid="{00000000-0005-0000-0000-000004360000}"/>
    <cellStyle name="Separador de milhares 30 3 3" xfId="13088" xr:uid="{00000000-0005-0000-0000-000005360000}"/>
    <cellStyle name="Separador de milhares 30 3 3 2" xfId="15942" xr:uid="{00000000-0005-0000-0000-000006360000}"/>
    <cellStyle name="Separador de milhares 30 3 4" xfId="14481" xr:uid="{00000000-0005-0000-0000-000007360000}"/>
    <cellStyle name="Separador de milhares 30 4" xfId="11586" xr:uid="{00000000-0005-0000-0000-000008360000}"/>
    <cellStyle name="Separador de milhares 30 4 2" xfId="13489" xr:uid="{00000000-0005-0000-0000-000009360000}"/>
    <cellStyle name="Separador de milhares 30 4 2 2" xfId="16341" xr:uid="{00000000-0005-0000-0000-00000A360000}"/>
    <cellStyle name="Separador de milhares 30 4 3" xfId="14880" xr:uid="{00000000-0005-0000-0000-00000B360000}"/>
    <cellStyle name="Separador de milhares 31" xfId="9995" xr:uid="{00000000-0005-0000-0000-00000C360000}"/>
    <cellStyle name="Separador de milhares 31 2" xfId="9996" xr:uid="{00000000-0005-0000-0000-00000D360000}"/>
    <cellStyle name="Separador de milhares 31 2 2" xfId="11038" xr:uid="{00000000-0005-0000-0000-00000E360000}"/>
    <cellStyle name="Separador de milhares 31 2 2 2" xfId="11990" xr:uid="{00000000-0005-0000-0000-00000F360000}"/>
    <cellStyle name="Separador de milhares 31 2 2 2 2" xfId="13891" xr:uid="{00000000-0005-0000-0000-000010360000}"/>
    <cellStyle name="Separador de milhares 31 2 2 2 2 2" xfId="16743" xr:uid="{00000000-0005-0000-0000-000011360000}"/>
    <cellStyle name="Separador de milhares 31 2 2 2 3" xfId="15282" xr:uid="{00000000-0005-0000-0000-000012360000}"/>
    <cellStyle name="Separador de milhares 31 2 2 3" xfId="13091" xr:uid="{00000000-0005-0000-0000-000013360000}"/>
    <cellStyle name="Separador de milhares 31 2 2 3 2" xfId="15945" xr:uid="{00000000-0005-0000-0000-000014360000}"/>
    <cellStyle name="Separador de milhares 31 2 2 4" xfId="14484" xr:uid="{00000000-0005-0000-0000-000015360000}"/>
    <cellStyle name="Separador de milhares 31 2 3" xfId="11589" xr:uid="{00000000-0005-0000-0000-000016360000}"/>
    <cellStyle name="Separador de milhares 31 2 3 2" xfId="13492" xr:uid="{00000000-0005-0000-0000-000017360000}"/>
    <cellStyle name="Separador de milhares 31 2 3 2 2" xfId="16344" xr:uid="{00000000-0005-0000-0000-000018360000}"/>
    <cellStyle name="Separador de milhares 31 2 3 3" xfId="14883" xr:uid="{00000000-0005-0000-0000-000019360000}"/>
    <cellStyle name="Separador de milhares 31 2 4" xfId="12727" xr:uid="{00000000-0005-0000-0000-00001A360000}"/>
    <cellStyle name="Separador de milhares 31 2 4 2" xfId="15615" xr:uid="{00000000-0005-0000-0000-00001B360000}"/>
    <cellStyle name="Separador de milhares 31 2 5" xfId="14223" xr:uid="{00000000-0005-0000-0000-00001C360000}"/>
    <cellStyle name="Separador de milhares 31 3" xfId="11037" xr:uid="{00000000-0005-0000-0000-00001D360000}"/>
    <cellStyle name="Separador de milhares 31 3 2" xfId="11989" xr:uid="{00000000-0005-0000-0000-00001E360000}"/>
    <cellStyle name="Separador de milhares 31 3 2 2" xfId="13890" xr:uid="{00000000-0005-0000-0000-00001F360000}"/>
    <cellStyle name="Separador de milhares 31 3 2 2 2" xfId="16742" xr:uid="{00000000-0005-0000-0000-000020360000}"/>
    <cellStyle name="Separador de milhares 31 3 2 3" xfId="15281" xr:uid="{00000000-0005-0000-0000-000021360000}"/>
    <cellStyle name="Separador de milhares 31 3 3" xfId="13090" xr:uid="{00000000-0005-0000-0000-000022360000}"/>
    <cellStyle name="Separador de milhares 31 3 3 2" xfId="15944" xr:uid="{00000000-0005-0000-0000-000023360000}"/>
    <cellStyle name="Separador de milhares 31 3 4" xfId="14483" xr:uid="{00000000-0005-0000-0000-000024360000}"/>
    <cellStyle name="Separador de milhares 31 4" xfId="11588" xr:uid="{00000000-0005-0000-0000-000025360000}"/>
    <cellStyle name="Separador de milhares 31 4 2" xfId="13491" xr:uid="{00000000-0005-0000-0000-000026360000}"/>
    <cellStyle name="Separador de milhares 31 4 2 2" xfId="16343" xr:uid="{00000000-0005-0000-0000-000027360000}"/>
    <cellStyle name="Separador de milhares 31 4 3" xfId="14882" xr:uid="{00000000-0005-0000-0000-000028360000}"/>
    <cellStyle name="Separador de milhares 31 5" xfId="12726" xr:uid="{00000000-0005-0000-0000-000029360000}"/>
    <cellStyle name="Separador de milhares 31 5 2" xfId="15614" xr:uid="{00000000-0005-0000-0000-00002A360000}"/>
    <cellStyle name="Separador de milhares 31 6" xfId="14222" xr:uid="{00000000-0005-0000-0000-00002B360000}"/>
    <cellStyle name="Separador de milhares 32" xfId="9997" xr:uid="{00000000-0005-0000-0000-00002C360000}"/>
    <cellStyle name="Separador de milhares 32 2" xfId="9998" xr:uid="{00000000-0005-0000-0000-00002D360000}"/>
    <cellStyle name="Separador de milhares 32 2 2" xfId="11040" xr:uid="{00000000-0005-0000-0000-00002E360000}"/>
    <cellStyle name="Separador de milhares 32 2 2 2" xfId="11992" xr:uid="{00000000-0005-0000-0000-00002F360000}"/>
    <cellStyle name="Separador de milhares 32 2 2 2 2" xfId="13893" xr:uid="{00000000-0005-0000-0000-000030360000}"/>
    <cellStyle name="Separador de milhares 32 2 2 2 2 2" xfId="16745" xr:uid="{00000000-0005-0000-0000-000031360000}"/>
    <cellStyle name="Separador de milhares 32 2 2 2 3" xfId="15284" xr:uid="{00000000-0005-0000-0000-000032360000}"/>
    <cellStyle name="Separador de milhares 32 2 2 3" xfId="13093" xr:uid="{00000000-0005-0000-0000-000033360000}"/>
    <cellStyle name="Separador de milhares 32 2 2 3 2" xfId="15947" xr:uid="{00000000-0005-0000-0000-000034360000}"/>
    <cellStyle name="Separador de milhares 32 2 2 4" xfId="14486" xr:uid="{00000000-0005-0000-0000-000035360000}"/>
    <cellStyle name="Separador de milhares 32 2 3" xfId="11591" xr:uid="{00000000-0005-0000-0000-000036360000}"/>
    <cellStyle name="Separador de milhares 32 2 3 2" xfId="13494" xr:uid="{00000000-0005-0000-0000-000037360000}"/>
    <cellStyle name="Separador de milhares 32 2 3 2 2" xfId="16346" xr:uid="{00000000-0005-0000-0000-000038360000}"/>
    <cellStyle name="Separador de milhares 32 2 3 3" xfId="14885" xr:uid="{00000000-0005-0000-0000-000039360000}"/>
    <cellStyle name="Separador de milhares 32 3" xfId="11039" xr:uid="{00000000-0005-0000-0000-00003A360000}"/>
    <cellStyle name="Separador de milhares 32 3 2" xfId="11991" xr:uid="{00000000-0005-0000-0000-00003B360000}"/>
    <cellStyle name="Separador de milhares 32 3 2 2" xfId="13892" xr:uid="{00000000-0005-0000-0000-00003C360000}"/>
    <cellStyle name="Separador de milhares 32 3 2 2 2" xfId="16744" xr:uid="{00000000-0005-0000-0000-00003D360000}"/>
    <cellStyle name="Separador de milhares 32 3 2 3" xfId="15283" xr:uid="{00000000-0005-0000-0000-00003E360000}"/>
    <cellStyle name="Separador de milhares 32 3 3" xfId="13092" xr:uid="{00000000-0005-0000-0000-00003F360000}"/>
    <cellStyle name="Separador de milhares 32 3 3 2" xfId="15946" xr:uid="{00000000-0005-0000-0000-000040360000}"/>
    <cellStyle name="Separador de milhares 32 3 4" xfId="14485" xr:uid="{00000000-0005-0000-0000-000041360000}"/>
    <cellStyle name="Separador de milhares 32 4" xfId="11590" xr:uid="{00000000-0005-0000-0000-000042360000}"/>
    <cellStyle name="Separador de milhares 32 4 2" xfId="13493" xr:uid="{00000000-0005-0000-0000-000043360000}"/>
    <cellStyle name="Separador de milhares 32 4 2 2" xfId="16345" xr:uid="{00000000-0005-0000-0000-000044360000}"/>
    <cellStyle name="Separador de milhares 32 4 3" xfId="14884" xr:uid="{00000000-0005-0000-0000-000045360000}"/>
    <cellStyle name="Separador de milhares 33" xfId="9999" xr:uid="{00000000-0005-0000-0000-000046360000}"/>
    <cellStyle name="Separador de milhares 33 2" xfId="10000" xr:uid="{00000000-0005-0000-0000-000047360000}"/>
    <cellStyle name="Separador de milhares 33 2 2" xfId="10001" xr:uid="{00000000-0005-0000-0000-000048360000}"/>
    <cellStyle name="Separador de milhares 33 2 2 2" xfId="10002" xr:uid="{00000000-0005-0000-0000-000049360000}"/>
    <cellStyle name="Separador de milhares 33 2 2 2 2" xfId="11044" xr:uid="{00000000-0005-0000-0000-00004A360000}"/>
    <cellStyle name="Separador de milhares 33 2 2 2 2 2" xfId="11996" xr:uid="{00000000-0005-0000-0000-00004B360000}"/>
    <cellStyle name="Separador de milhares 33 2 2 2 2 2 2" xfId="13897" xr:uid="{00000000-0005-0000-0000-00004C360000}"/>
    <cellStyle name="Separador de milhares 33 2 2 2 2 2 2 2" xfId="16749" xr:uid="{00000000-0005-0000-0000-00004D360000}"/>
    <cellStyle name="Separador de milhares 33 2 2 2 2 2 3" xfId="15288" xr:uid="{00000000-0005-0000-0000-00004E360000}"/>
    <cellStyle name="Separador de milhares 33 2 2 2 2 3" xfId="13097" xr:uid="{00000000-0005-0000-0000-00004F360000}"/>
    <cellStyle name="Separador de milhares 33 2 2 2 2 3 2" xfId="15951" xr:uid="{00000000-0005-0000-0000-000050360000}"/>
    <cellStyle name="Separador de milhares 33 2 2 2 2 4" xfId="14490" xr:uid="{00000000-0005-0000-0000-000051360000}"/>
    <cellStyle name="Separador de milhares 33 2 2 2 3" xfId="11595" xr:uid="{00000000-0005-0000-0000-000052360000}"/>
    <cellStyle name="Separador de milhares 33 2 2 2 3 2" xfId="13498" xr:uid="{00000000-0005-0000-0000-000053360000}"/>
    <cellStyle name="Separador de milhares 33 2 2 2 3 2 2" xfId="16350" xr:uid="{00000000-0005-0000-0000-000054360000}"/>
    <cellStyle name="Separador de milhares 33 2 2 2 3 3" xfId="14889" xr:uid="{00000000-0005-0000-0000-000055360000}"/>
    <cellStyle name="Separador de milhares 33 2 2 2 4" xfId="12731" xr:uid="{00000000-0005-0000-0000-000056360000}"/>
    <cellStyle name="Separador de milhares 33 2 2 2 4 2" xfId="15619" xr:uid="{00000000-0005-0000-0000-000057360000}"/>
    <cellStyle name="Separador de milhares 33 2 2 2 5" xfId="14227" xr:uid="{00000000-0005-0000-0000-000058360000}"/>
    <cellStyle name="Separador de milhares 33 2 2 3" xfId="11043" xr:uid="{00000000-0005-0000-0000-000059360000}"/>
    <cellStyle name="Separador de milhares 33 2 2 3 2" xfId="11995" xr:uid="{00000000-0005-0000-0000-00005A360000}"/>
    <cellStyle name="Separador de milhares 33 2 2 3 2 2" xfId="13896" xr:uid="{00000000-0005-0000-0000-00005B360000}"/>
    <cellStyle name="Separador de milhares 33 2 2 3 2 2 2" xfId="16748" xr:uid="{00000000-0005-0000-0000-00005C360000}"/>
    <cellStyle name="Separador de milhares 33 2 2 3 2 3" xfId="15287" xr:uid="{00000000-0005-0000-0000-00005D360000}"/>
    <cellStyle name="Separador de milhares 33 2 2 3 3" xfId="13096" xr:uid="{00000000-0005-0000-0000-00005E360000}"/>
    <cellStyle name="Separador de milhares 33 2 2 3 3 2" xfId="15950" xr:uid="{00000000-0005-0000-0000-00005F360000}"/>
    <cellStyle name="Separador de milhares 33 2 2 3 4" xfId="14489" xr:uid="{00000000-0005-0000-0000-000060360000}"/>
    <cellStyle name="Separador de milhares 33 2 2 4" xfId="11594" xr:uid="{00000000-0005-0000-0000-000061360000}"/>
    <cellStyle name="Separador de milhares 33 2 2 4 2" xfId="13497" xr:uid="{00000000-0005-0000-0000-000062360000}"/>
    <cellStyle name="Separador de milhares 33 2 2 4 2 2" xfId="16349" xr:uid="{00000000-0005-0000-0000-000063360000}"/>
    <cellStyle name="Separador de milhares 33 2 2 4 3" xfId="14888" xr:uid="{00000000-0005-0000-0000-000064360000}"/>
    <cellStyle name="Separador de milhares 33 2 2 5" xfId="12730" xr:uid="{00000000-0005-0000-0000-000065360000}"/>
    <cellStyle name="Separador de milhares 33 2 2 5 2" xfId="15618" xr:uid="{00000000-0005-0000-0000-000066360000}"/>
    <cellStyle name="Separador de milhares 33 2 2 6" xfId="14226" xr:uid="{00000000-0005-0000-0000-000067360000}"/>
    <cellStyle name="Separador de milhares 33 2 3" xfId="10003" xr:uid="{00000000-0005-0000-0000-000068360000}"/>
    <cellStyle name="Separador de milhares 33 2 3 2" xfId="11045" xr:uid="{00000000-0005-0000-0000-000069360000}"/>
    <cellStyle name="Separador de milhares 33 2 3 2 2" xfId="11997" xr:uid="{00000000-0005-0000-0000-00006A360000}"/>
    <cellStyle name="Separador de milhares 33 2 3 2 2 2" xfId="13898" xr:uid="{00000000-0005-0000-0000-00006B360000}"/>
    <cellStyle name="Separador de milhares 33 2 3 2 2 2 2" xfId="16750" xr:uid="{00000000-0005-0000-0000-00006C360000}"/>
    <cellStyle name="Separador de milhares 33 2 3 2 2 3" xfId="15289" xr:uid="{00000000-0005-0000-0000-00006D360000}"/>
    <cellStyle name="Separador de milhares 33 2 3 2 3" xfId="13098" xr:uid="{00000000-0005-0000-0000-00006E360000}"/>
    <cellStyle name="Separador de milhares 33 2 3 2 3 2" xfId="15952" xr:uid="{00000000-0005-0000-0000-00006F360000}"/>
    <cellStyle name="Separador de milhares 33 2 3 2 4" xfId="14491" xr:uid="{00000000-0005-0000-0000-000070360000}"/>
    <cellStyle name="Separador de milhares 33 2 3 3" xfId="11596" xr:uid="{00000000-0005-0000-0000-000071360000}"/>
    <cellStyle name="Separador de milhares 33 2 3 3 2" xfId="13499" xr:uid="{00000000-0005-0000-0000-000072360000}"/>
    <cellStyle name="Separador de milhares 33 2 3 3 2 2" xfId="16351" xr:uid="{00000000-0005-0000-0000-000073360000}"/>
    <cellStyle name="Separador de milhares 33 2 3 3 3" xfId="14890" xr:uid="{00000000-0005-0000-0000-000074360000}"/>
    <cellStyle name="Separador de milhares 33 2 3 4" xfId="12732" xr:uid="{00000000-0005-0000-0000-000075360000}"/>
    <cellStyle name="Separador de milhares 33 2 3 4 2" xfId="15620" xr:uid="{00000000-0005-0000-0000-000076360000}"/>
    <cellStyle name="Separador de milhares 33 2 3 5" xfId="14228" xr:uid="{00000000-0005-0000-0000-000077360000}"/>
    <cellStyle name="Separador de milhares 33 2 4" xfId="11042" xr:uid="{00000000-0005-0000-0000-000078360000}"/>
    <cellStyle name="Separador de milhares 33 2 4 2" xfId="11994" xr:uid="{00000000-0005-0000-0000-000079360000}"/>
    <cellStyle name="Separador de milhares 33 2 4 2 2" xfId="13895" xr:uid="{00000000-0005-0000-0000-00007A360000}"/>
    <cellStyle name="Separador de milhares 33 2 4 2 2 2" xfId="16747" xr:uid="{00000000-0005-0000-0000-00007B360000}"/>
    <cellStyle name="Separador de milhares 33 2 4 2 3" xfId="15286" xr:uid="{00000000-0005-0000-0000-00007C360000}"/>
    <cellStyle name="Separador de milhares 33 2 4 3" xfId="13095" xr:uid="{00000000-0005-0000-0000-00007D360000}"/>
    <cellStyle name="Separador de milhares 33 2 4 3 2" xfId="15949" xr:uid="{00000000-0005-0000-0000-00007E360000}"/>
    <cellStyle name="Separador de milhares 33 2 4 4" xfId="14488" xr:uid="{00000000-0005-0000-0000-00007F360000}"/>
    <cellStyle name="Separador de milhares 33 2 5" xfId="11593" xr:uid="{00000000-0005-0000-0000-000080360000}"/>
    <cellStyle name="Separador de milhares 33 2 5 2" xfId="13496" xr:uid="{00000000-0005-0000-0000-000081360000}"/>
    <cellStyle name="Separador de milhares 33 2 5 2 2" xfId="16348" xr:uid="{00000000-0005-0000-0000-000082360000}"/>
    <cellStyle name="Separador de milhares 33 2 5 3" xfId="14887" xr:uid="{00000000-0005-0000-0000-000083360000}"/>
    <cellStyle name="Separador de milhares 33 2 6" xfId="12729" xr:uid="{00000000-0005-0000-0000-000084360000}"/>
    <cellStyle name="Separador de milhares 33 2 6 2" xfId="15617" xr:uid="{00000000-0005-0000-0000-000085360000}"/>
    <cellStyle name="Separador de milhares 33 2 7" xfId="14225" xr:uid="{00000000-0005-0000-0000-000086360000}"/>
    <cellStyle name="Separador de milhares 33 3" xfId="10004" xr:uid="{00000000-0005-0000-0000-000087360000}"/>
    <cellStyle name="Separador de milhares 33 3 2" xfId="11046" xr:uid="{00000000-0005-0000-0000-000088360000}"/>
    <cellStyle name="Separador de milhares 33 3 2 2" xfId="11998" xr:uid="{00000000-0005-0000-0000-000089360000}"/>
    <cellStyle name="Separador de milhares 33 3 2 2 2" xfId="13899" xr:uid="{00000000-0005-0000-0000-00008A360000}"/>
    <cellStyle name="Separador de milhares 33 3 2 2 2 2" xfId="16751" xr:uid="{00000000-0005-0000-0000-00008B360000}"/>
    <cellStyle name="Separador de milhares 33 3 2 2 3" xfId="15290" xr:uid="{00000000-0005-0000-0000-00008C360000}"/>
    <cellStyle name="Separador de milhares 33 3 2 3" xfId="13099" xr:uid="{00000000-0005-0000-0000-00008D360000}"/>
    <cellStyle name="Separador de milhares 33 3 2 3 2" xfId="15953" xr:uid="{00000000-0005-0000-0000-00008E360000}"/>
    <cellStyle name="Separador de milhares 33 3 2 4" xfId="14492" xr:uid="{00000000-0005-0000-0000-00008F360000}"/>
    <cellStyle name="Separador de milhares 33 3 3" xfId="11597" xr:uid="{00000000-0005-0000-0000-000090360000}"/>
    <cellStyle name="Separador de milhares 33 3 3 2" xfId="13500" xr:uid="{00000000-0005-0000-0000-000091360000}"/>
    <cellStyle name="Separador de milhares 33 3 3 2 2" xfId="16352" xr:uid="{00000000-0005-0000-0000-000092360000}"/>
    <cellStyle name="Separador de milhares 33 3 3 3" xfId="14891" xr:uid="{00000000-0005-0000-0000-000093360000}"/>
    <cellStyle name="Separador de milhares 33 3 4" xfId="12733" xr:uid="{00000000-0005-0000-0000-000094360000}"/>
    <cellStyle name="Separador de milhares 33 3 4 2" xfId="15621" xr:uid="{00000000-0005-0000-0000-000095360000}"/>
    <cellStyle name="Separador de milhares 33 3 5" xfId="14229" xr:uid="{00000000-0005-0000-0000-000096360000}"/>
    <cellStyle name="Separador de milhares 33 4" xfId="11041" xr:uid="{00000000-0005-0000-0000-000097360000}"/>
    <cellStyle name="Separador de milhares 33 4 2" xfId="11993" xr:uid="{00000000-0005-0000-0000-000098360000}"/>
    <cellStyle name="Separador de milhares 33 4 2 2" xfId="13894" xr:uid="{00000000-0005-0000-0000-000099360000}"/>
    <cellStyle name="Separador de milhares 33 4 2 2 2" xfId="16746" xr:uid="{00000000-0005-0000-0000-00009A360000}"/>
    <cellStyle name="Separador de milhares 33 4 2 3" xfId="15285" xr:uid="{00000000-0005-0000-0000-00009B360000}"/>
    <cellStyle name="Separador de milhares 33 4 3" xfId="13094" xr:uid="{00000000-0005-0000-0000-00009C360000}"/>
    <cellStyle name="Separador de milhares 33 4 3 2" xfId="15948" xr:uid="{00000000-0005-0000-0000-00009D360000}"/>
    <cellStyle name="Separador de milhares 33 4 4" xfId="14487" xr:uid="{00000000-0005-0000-0000-00009E360000}"/>
    <cellStyle name="Separador de milhares 33 5" xfId="11592" xr:uid="{00000000-0005-0000-0000-00009F360000}"/>
    <cellStyle name="Separador de milhares 33 5 2" xfId="13495" xr:uid="{00000000-0005-0000-0000-0000A0360000}"/>
    <cellStyle name="Separador de milhares 33 5 2 2" xfId="16347" xr:uid="{00000000-0005-0000-0000-0000A1360000}"/>
    <cellStyle name="Separador de milhares 33 5 3" xfId="14886" xr:uid="{00000000-0005-0000-0000-0000A2360000}"/>
    <cellStyle name="Separador de milhares 33 6" xfId="12728" xr:uid="{00000000-0005-0000-0000-0000A3360000}"/>
    <cellStyle name="Separador de milhares 33 6 2" xfId="15616" xr:uid="{00000000-0005-0000-0000-0000A4360000}"/>
    <cellStyle name="Separador de milhares 33 7" xfId="14224" xr:uid="{00000000-0005-0000-0000-0000A5360000}"/>
    <cellStyle name="Separador de milhares 34" xfId="10005" xr:uid="{00000000-0005-0000-0000-0000A6360000}"/>
    <cellStyle name="Separador de milhares 34 2" xfId="11047" xr:uid="{00000000-0005-0000-0000-0000A7360000}"/>
    <cellStyle name="Separador de milhares 34 2 2" xfId="11999" xr:uid="{00000000-0005-0000-0000-0000A8360000}"/>
    <cellStyle name="Separador de milhares 34 2 2 2" xfId="13900" xr:uid="{00000000-0005-0000-0000-0000A9360000}"/>
    <cellStyle name="Separador de milhares 34 2 2 2 2" xfId="16752" xr:uid="{00000000-0005-0000-0000-0000AA360000}"/>
    <cellStyle name="Separador de milhares 34 2 2 3" xfId="15291" xr:uid="{00000000-0005-0000-0000-0000AB360000}"/>
    <cellStyle name="Separador de milhares 34 2 3" xfId="13100" xr:uid="{00000000-0005-0000-0000-0000AC360000}"/>
    <cellStyle name="Separador de milhares 34 2 3 2" xfId="15954" xr:uid="{00000000-0005-0000-0000-0000AD360000}"/>
    <cellStyle name="Separador de milhares 34 2 4" xfId="14493" xr:uid="{00000000-0005-0000-0000-0000AE360000}"/>
    <cellStyle name="Separador de milhares 34 3" xfId="11598" xr:uid="{00000000-0005-0000-0000-0000AF360000}"/>
    <cellStyle name="Separador de milhares 34 3 2" xfId="13501" xr:uid="{00000000-0005-0000-0000-0000B0360000}"/>
    <cellStyle name="Separador de milhares 34 3 2 2" xfId="16353" xr:uid="{00000000-0005-0000-0000-0000B1360000}"/>
    <cellStyle name="Separador de milhares 34 3 3" xfId="14892" xr:uid="{00000000-0005-0000-0000-0000B2360000}"/>
    <cellStyle name="Separador de milhares 35" xfId="10006" xr:uid="{00000000-0005-0000-0000-0000B3360000}"/>
    <cellStyle name="Separador de milhares 35 2" xfId="11048" xr:uid="{00000000-0005-0000-0000-0000B4360000}"/>
    <cellStyle name="Separador de milhares 35 2 2" xfId="12000" xr:uid="{00000000-0005-0000-0000-0000B5360000}"/>
    <cellStyle name="Separador de milhares 35 2 2 2" xfId="13901" xr:uid="{00000000-0005-0000-0000-0000B6360000}"/>
    <cellStyle name="Separador de milhares 35 2 2 2 2" xfId="16753" xr:uid="{00000000-0005-0000-0000-0000B7360000}"/>
    <cellStyle name="Separador de milhares 35 2 2 3" xfId="15292" xr:uid="{00000000-0005-0000-0000-0000B8360000}"/>
    <cellStyle name="Separador de milhares 35 2 3" xfId="13101" xr:uid="{00000000-0005-0000-0000-0000B9360000}"/>
    <cellStyle name="Separador de milhares 35 2 3 2" xfId="15955" xr:uid="{00000000-0005-0000-0000-0000BA360000}"/>
    <cellStyle name="Separador de milhares 35 2 4" xfId="14494" xr:uid="{00000000-0005-0000-0000-0000BB360000}"/>
    <cellStyle name="Separador de milhares 35 3" xfId="11599" xr:uid="{00000000-0005-0000-0000-0000BC360000}"/>
    <cellStyle name="Separador de milhares 35 3 2" xfId="13502" xr:uid="{00000000-0005-0000-0000-0000BD360000}"/>
    <cellStyle name="Separador de milhares 35 3 2 2" xfId="16354" xr:uid="{00000000-0005-0000-0000-0000BE360000}"/>
    <cellStyle name="Separador de milhares 35 3 3" xfId="14893" xr:uid="{00000000-0005-0000-0000-0000BF360000}"/>
    <cellStyle name="Separador de milhares 36" xfId="10007" xr:uid="{00000000-0005-0000-0000-0000C0360000}"/>
    <cellStyle name="Separador de milhares 36 2" xfId="11049" xr:uid="{00000000-0005-0000-0000-0000C1360000}"/>
    <cellStyle name="Separador de milhares 36 2 2" xfId="12001" xr:uid="{00000000-0005-0000-0000-0000C2360000}"/>
    <cellStyle name="Separador de milhares 36 2 2 2" xfId="13902" xr:uid="{00000000-0005-0000-0000-0000C3360000}"/>
    <cellStyle name="Separador de milhares 36 2 2 2 2" xfId="16754" xr:uid="{00000000-0005-0000-0000-0000C4360000}"/>
    <cellStyle name="Separador de milhares 36 2 2 3" xfId="15293" xr:uid="{00000000-0005-0000-0000-0000C5360000}"/>
    <cellStyle name="Separador de milhares 36 2 3" xfId="13102" xr:uid="{00000000-0005-0000-0000-0000C6360000}"/>
    <cellStyle name="Separador de milhares 36 2 3 2" xfId="15956" xr:uid="{00000000-0005-0000-0000-0000C7360000}"/>
    <cellStyle name="Separador de milhares 36 2 4" xfId="14495" xr:uid="{00000000-0005-0000-0000-0000C8360000}"/>
    <cellStyle name="Separador de milhares 36 3" xfId="11600" xr:uid="{00000000-0005-0000-0000-0000C9360000}"/>
    <cellStyle name="Separador de milhares 36 3 2" xfId="13503" xr:uid="{00000000-0005-0000-0000-0000CA360000}"/>
    <cellStyle name="Separador de milhares 36 3 2 2" xfId="16355" xr:uid="{00000000-0005-0000-0000-0000CB360000}"/>
    <cellStyle name="Separador de milhares 36 3 3" xfId="14894" xr:uid="{00000000-0005-0000-0000-0000CC360000}"/>
    <cellStyle name="Separador de milhares 36 4" xfId="12734" xr:uid="{00000000-0005-0000-0000-0000CD360000}"/>
    <cellStyle name="Separador de milhares 36 4 2" xfId="15622" xr:uid="{00000000-0005-0000-0000-0000CE360000}"/>
    <cellStyle name="Separador de milhares 36 5" xfId="14230" xr:uid="{00000000-0005-0000-0000-0000CF360000}"/>
    <cellStyle name="Separador de milhares 4" xfId="516" xr:uid="{00000000-0005-0000-0000-0000D0360000}"/>
    <cellStyle name="Separador de milhares 4 2" xfId="10009" xr:uid="{00000000-0005-0000-0000-0000D1360000}"/>
    <cellStyle name="Separador de milhares 4 2 10" xfId="10010" xr:uid="{00000000-0005-0000-0000-0000D2360000}"/>
    <cellStyle name="Separador de milhares 4 2 10 2" xfId="10011" xr:uid="{00000000-0005-0000-0000-0000D3360000}"/>
    <cellStyle name="Separador de milhares 4 2 10 2 2" xfId="10012" xr:uid="{00000000-0005-0000-0000-0000D4360000}"/>
    <cellStyle name="Separador de milhares 4 2 10 3" xfId="10013" xr:uid="{00000000-0005-0000-0000-0000D5360000}"/>
    <cellStyle name="Separador de milhares 4 2 10 3 2" xfId="10014" xr:uid="{00000000-0005-0000-0000-0000D6360000}"/>
    <cellStyle name="Separador de milhares 4 2 10 4" xfId="10015" xr:uid="{00000000-0005-0000-0000-0000D7360000}"/>
    <cellStyle name="Separador de milhares 4 2 10 4 2" xfId="10016" xr:uid="{00000000-0005-0000-0000-0000D8360000}"/>
    <cellStyle name="Separador de milhares 4 2 10 5" xfId="10017" xr:uid="{00000000-0005-0000-0000-0000D9360000}"/>
    <cellStyle name="Separador de milhares 4 2 10 5 2" xfId="10018" xr:uid="{00000000-0005-0000-0000-0000DA360000}"/>
    <cellStyle name="Separador de milhares 4 2 10 6" xfId="10019" xr:uid="{00000000-0005-0000-0000-0000DB360000}"/>
    <cellStyle name="Separador de milhares 4 2 11" xfId="10020" xr:uid="{00000000-0005-0000-0000-0000DC360000}"/>
    <cellStyle name="Separador de milhares 4 2 11 2" xfId="10021" xr:uid="{00000000-0005-0000-0000-0000DD360000}"/>
    <cellStyle name="Separador de milhares 4 2 12" xfId="10022" xr:uid="{00000000-0005-0000-0000-0000DE360000}"/>
    <cellStyle name="Separador de milhares 4 2 12 2" xfId="10023" xr:uid="{00000000-0005-0000-0000-0000DF360000}"/>
    <cellStyle name="Separador de milhares 4 2 13" xfId="10024" xr:uid="{00000000-0005-0000-0000-0000E0360000}"/>
    <cellStyle name="Separador de milhares 4 2 2" xfId="10025" xr:uid="{00000000-0005-0000-0000-0000E1360000}"/>
    <cellStyle name="Separador de milhares 4 2 2 2" xfId="10026" xr:uid="{00000000-0005-0000-0000-0000E2360000}"/>
    <cellStyle name="Separador de milhares 4 2 2 2 2" xfId="10027" xr:uid="{00000000-0005-0000-0000-0000E3360000}"/>
    <cellStyle name="Separador de milhares 4 2 2 2 2 2" xfId="10028" xr:uid="{00000000-0005-0000-0000-0000E4360000}"/>
    <cellStyle name="Separador de milhares 4 2 2 2 3" xfId="10029" xr:uid="{00000000-0005-0000-0000-0000E5360000}"/>
    <cellStyle name="Separador de milhares 4 2 2 2 3 2" xfId="10030" xr:uid="{00000000-0005-0000-0000-0000E6360000}"/>
    <cellStyle name="Separador de milhares 4 2 2 2 4" xfId="10031" xr:uid="{00000000-0005-0000-0000-0000E7360000}"/>
    <cellStyle name="Separador de milhares 4 2 2 3" xfId="10032" xr:uid="{00000000-0005-0000-0000-0000E8360000}"/>
    <cellStyle name="Separador de milhares 4 2 2 3 2" xfId="10033" xr:uid="{00000000-0005-0000-0000-0000E9360000}"/>
    <cellStyle name="Separador de milhares 4 2 2 3 2 2" xfId="10034" xr:uid="{00000000-0005-0000-0000-0000EA360000}"/>
    <cellStyle name="Separador de milhares 4 2 2 3 3" xfId="10035" xr:uid="{00000000-0005-0000-0000-0000EB360000}"/>
    <cellStyle name="Separador de milhares 4 2 2 3 3 2" xfId="10036" xr:uid="{00000000-0005-0000-0000-0000EC360000}"/>
    <cellStyle name="Separador de milhares 4 2 2 3 4" xfId="10037" xr:uid="{00000000-0005-0000-0000-0000ED360000}"/>
    <cellStyle name="Separador de milhares 4 2 2 4" xfId="10038" xr:uid="{00000000-0005-0000-0000-0000EE360000}"/>
    <cellStyle name="Separador de milhares 4 2 2 4 2" xfId="10039" xr:uid="{00000000-0005-0000-0000-0000EF360000}"/>
    <cellStyle name="Separador de milhares 4 2 2 4 2 2" xfId="10040" xr:uid="{00000000-0005-0000-0000-0000F0360000}"/>
    <cellStyle name="Separador de milhares 4 2 2 4 3" xfId="10041" xr:uid="{00000000-0005-0000-0000-0000F1360000}"/>
    <cellStyle name="Separador de milhares 4 2 2 4 3 2" xfId="10042" xr:uid="{00000000-0005-0000-0000-0000F2360000}"/>
    <cellStyle name="Separador de milhares 4 2 2 4 4" xfId="10043" xr:uid="{00000000-0005-0000-0000-0000F3360000}"/>
    <cellStyle name="Separador de milhares 4 2 2 5" xfId="10044" xr:uid="{00000000-0005-0000-0000-0000F4360000}"/>
    <cellStyle name="Separador de milhares 4 2 2 5 2" xfId="10045" xr:uid="{00000000-0005-0000-0000-0000F5360000}"/>
    <cellStyle name="Separador de milhares 4 2 2 6" xfId="10046" xr:uid="{00000000-0005-0000-0000-0000F6360000}"/>
    <cellStyle name="Separador de milhares 4 2 2 6 2" xfId="10047" xr:uid="{00000000-0005-0000-0000-0000F7360000}"/>
    <cellStyle name="Separador de milhares 4 2 2 7" xfId="10048" xr:uid="{00000000-0005-0000-0000-0000F8360000}"/>
    <cellStyle name="Separador de milhares 4 2 3" xfId="10049" xr:uid="{00000000-0005-0000-0000-0000F9360000}"/>
    <cellStyle name="Separador de milhares 4 2 3 2" xfId="10050" xr:uid="{00000000-0005-0000-0000-0000FA360000}"/>
    <cellStyle name="Separador de milhares 4 2 3 2 2" xfId="10051" xr:uid="{00000000-0005-0000-0000-0000FB360000}"/>
    <cellStyle name="Separador de milhares 4 2 3 2 2 2" xfId="10052" xr:uid="{00000000-0005-0000-0000-0000FC360000}"/>
    <cellStyle name="Separador de milhares 4 2 3 2 2 2 2" xfId="11054" xr:uid="{00000000-0005-0000-0000-0000FD360000}"/>
    <cellStyle name="Separador de milhares 4 2 3 2 2 2 2 2" xfId="12006" xr:uid="{00000000-0005-0000-0000-0000FE360000}"/>
    <cellStyle name="Separador de milhares 4 2 3 2 2 2 2 2 2" xfId="13907" xr:uid="{00000000-0005-0000-0000-0000FF360000}"/>
    <cellStyle name="Separador de milhares 4 2 3 2 2 2 2 2 2 2" xfId="16759" xr:uid="{00000000-0005-0000-0000-000000370000}"/>
    <cellStyle name="Separador de milhares 4 2 3 2 2 2 2 2 3" xfId="15298" xr:uid="{00000000-0005-0000-0000-000001370000}"/>
    <cellStyle name="Separador de milhares 4 2 3 2 2 2 2 3" xfId="13107" xr:uid="{00000000-0005-0000-0000-000002370000}"/>
    <cellStyle name="Separador de milhares 4 2 3 2 2 2 2 3 2" xfId="15961" xr:uid="{00000000-0005-0000-0000-000003370000}"/>
    <cellStyle name="Separador de milhares 4 2 3 2 2 2 2 4" xfId="14500" xr:uid="{00000000-0005-0000-0000-000004370000}"/>
    <cellStyle name="Separador de milhares 4 2 3 2 2 2 3" xfId="11605" xr:uid="{00000000-0005-0000-0000-000005370000}"/>
    <cellStyle name="Separador de milhares 4 2 3 2 2 2 3 2" xfId="13508" xr:uid="{00000000-0005-0000-0000-000006370000}"/>
    <cellStyle name="Separador de milhares 4 2 3 2 2 2 3 2 2" xfId="16360" xr:uid="{00000000-0005-0000-0000-000007370000}"/>
    <cellStyle name="Separador de milhares 4 2 3 2 2 2 3 3" xfId="14899" xr:uid="{00000000-0005-0000-0000-000008370000}"/>
    <cellStyle name="Separador de milhares 4 2 3 2 2 3" xfId="11053" xr:uid="{00000000-0005-0000-0000-000009370000}"/>
    <cellStyle name="Separador de milhares 4 2 3 2 2 3 2" xfId="12005" xr:uid="{00000000-0005-0000-0000-00000A370000}"/>
    <cellStyle name="Separador de milhares 4 2 3 2 2 3 2 2" xfId="13906" xr:uid="{00000000-0005-0000-0000-00000B370000}"/>
    <cellStyle name="Separador de milhares 4 2 3 2 2 3 2 2 2" xfId="16758" xr:uid="{00000000-0005-0000-0000-00000C370000}"/>
    <cellStyle name="Separador de milhares 4 2 3 2 2 3 2 3" xfId="15297" xr:uid="{00000000-0005-0000-0000-00000D370000}"/>
    <cellStyle name="Separador de milhares 4 2 3 2 2 3 3" xfId="13106" xr:uid="{00000000-0005-0000-0000-00000E370000}"/>
    <cellStyle name="Separador de milhares 4 2 3 2 2 3 3 2" xfId="15960" xr:uid="{00000000-0005-0000-0000-00000F370000}"/>
    <cellStyle name="Separador de milhares 4 2 3 2 2 3 4" xfId="14499" xr:uid="{00000000-0005-0000-0000-000010370000}"/>
    <cellStyle name="Separador de milhares 4 2 3 2 2 4" xfId="11604" xr:uid="{00000000-0005-0000-0000-000011370000}"/>
    <cellStyle name="Separador de milhares 4 2 3 2 2 4 2" xfId="13507" xr:uid="{00000000-0005-0000-0000-000012370000}"/>
    <cellStyle name="Separador de milhares 4 2 3 2 2 4 2 2" xfId="16359" xr:uid="{00000000-0005-0000-0000-000013370000}"/>
    <cellStyle name="Separador de milhares 4 2 3 2 2 4 3" xfId="14898" xr:uid="{00000000-0005-0000-0000-000014370000}"/>
    <cellStyle name="Separador de milhares 4 2 3 2 3" xfId="10053" xr:uid="{00000000-0005-0000-0000-000015370000}"/>
    <cellStyle name="Separador de milhares 4 2 3 2 3 2" xfId="10054" xr:uid="{00000000-0005-0000-0000-000016370000}"/>
    <cellStyle name="Separador de milhares 4 2 3 2 3 2 2" xfId="11056" xr:uid="{00000000-0005-0000-0000-000017370000}"/>
    <cellStyle name="Separador de milhares 4 2 3 2 3 2 2 2" xfId="12008" xr:uid="{00000000-0005-0000-0000-000018370000}"/>
    <cellStyle name="Separador de milhares 4 2 3 2 3 2 2 2 2" xfId="13909" xr:uid="{00000000-0005-0000-0000-000019370000}"/>
    <cellStyle name="Separador de milhares 4 2 3 2 3 2 2 2 2 2" xfId="16761" xr:uid="{00000000-0005-0000-0000-00001A370000}"/>
    <cellStyle name="Separador de milhares 4 2 3 2 3 2 2 2 3" xfId="15300" xr:uid="{00000000-0005-0000-0000-00001B370000}"/>
    <cellStyle name="Separador de milhares 4 2 3 2 3 2 2 3" xfId="13109" xr:uid="{00000000-0005-0000-0000-00001C370000}"/>
    <cellStyle name="Separador de milhares 4 2 3 2 3 2 2 3 2" xfId="15963" xr:uid="{00000000-0005-0000-0000-00001D370000}"/>
    <cellStyle name="Separador de milhares 4 2 3 2 3 2 2 4" xfId="14502" xr:uid="{00000000-0005-0000-0000-00001E370000}"/>
    <cellStyle name="Separador de milhares 4 2 3 2 3 2 3" xfId="11607" xr:uid="{00000000-0005-0000-0000-00001F370000}"/>
    <cellStyle name="Separador de milhares 4 2 3 2 3 2 3 2" xfId="13510" xr:uid="{00000000-0005-0000-0000-000020370000}"/>
    <cellStyle name="Separador de milhares 4 2 3 2 3 2 3 2 2" xfId="16362" xr:uid="{00000000-0005-0000-0000-000021370000}"/>
    <cellStyle name="Separador de milhares 4 2 3 2 3 2 3 3" xfId="14901" xr:uid="{00000000-0005-0000-0000-000022370000}"/>
    <cellStyle name="Separador de milhares 4 2 3 2 3 3" xfId="11055" xr:uid="{00000000-0005-0000-0000-000023370000}"/>
    <cellStyle name="Separador de milhares 4 2 3 2 3 3 2" xfId="12007" xr:uid="{00000000-0005-0000-0000-000024370000}"/>
    <cellStyle name="Separador de milhares 4 2 3 2 3 3 2 2" xfId="13908" xr:uid="{00000000-0005-0000-0000-000025370000}"/>
    <cellStyle name="Separador de milhares 4 2 3 2 3 3 2 2 2" xfId="16760" xr:uid="{00000000-0005-0000-0000-000026370000}"/>
    <cellStyle name="Separador de milhares 4 2 3 2 3 3 2 3" xfId="15299" xr:uid="{00000000-0005-0000-0000-000027370000}"/>
    <cellStyle name="Separador de milhares 4 2 3 2 3 3 3" xfId="13108" xr:uid="{00000000-0005-0000-0000-000028370000}"/>
    <cellStyle name="Separador de milhares 4 2 3 2 3 3 3 2" xfId="15962" xr:uid="{00000000-0005-0000-0000-000029370000}"/>
    <cellStyle name="Separador de milhares 4 2 3 2 3 3 4" xfId="14501" xr:uid="{00000000-0005-0000-0000-00002A370000}"/>
    <cellStyle name="Separador de milhares 4 2 3 2 3 4" xfId="11606" xr:uid="{00000000-0005-0000-0000-00002B370000}"/>
    <cellStyle name="Separador de milhares 4 2 3 2 3 4 2" xfId="13509" xr:uid="{00000000-0005-0000-0000-00002C370000}"/>
    <cellStyle name="Separador de milhares 4 2 3 2 3 4 2 2" xfId="16361" xr:uid="{00000000-0005-0000-0000-00002D370000}"/>
    <cellStyle name="Separador de milhares 4 2 3 2 3 4 3" xfId="14900" xr:uid="{00000000-0005-0000-0000-00002E370000}"/>
    <cellStyle name="Separador de milhares 4 2 3 2 4" xfId="10055" xr:uid="{00000000-0005-0000-0000-00002F370000}"/>
    <cellStyle name="Separador de milhares 4 2 3 2 4 2" xfId="11057" xr:uid="{00000000-0005-0000-0000-000030370000}"/>
    <cellStyle name="Separador de milhares 4 2 3 2 4 2 2" xfId="12009" xr:uid="{00000000-0005-0000-0000-000031370000}"/>
    <cellStyle name="Separador de milhares 4 2 3 2 4 2 2 2" xfId="13910" xr:uid="{00000000-0005-0000-0000-000032370000}"/>
    <cellStyle name="Separador de milhares 4 2 3 2 4 2 2 2 2" xfId="16762" xr:uid="{00000000-0005-0000-0000-000033370000}"/>
    <cellStyle name="Separador de milhares 4 2 3 2 4 2 2 3" xfId="15301" xr:uid="{00000000-0005-0000-0000-000034370000}"/>
    <cellStyle name="Separador de milhares 4 2 3 2 4 2 3" xfId="13110" xr:uid="{00000000-0005-0000-0000-000035370000}"/>
    <cellStyle name="Separador de milhares 4 2 3 2 4 2 3 2" xfId="15964" xr:uid="{00000000-0005-0000-0000-000036370000}"/>
    <cellStyle name="Separador de milhares 4 2 3 2 4 2 4" xfId="14503" xr:uid="{00000000-0005-0000-0000-000037370000}"/>
    <cellStyle name="Separador de milhares 4 2 3 2 4 3" xfId="11608" xr:uid="{00000000-0005-0000-0000-000038370000}"/>
    <cellStyle name="Separador de milhares 4 2 3 2 4 3 2" xfId="13511" xr:uid="{00000000-0005-0000-0000-000039370000}"/>
    <cellStyle name="Separador de milhares 4 2 3 2 4 3 2 2" xfId="16363" xr:uid="{00000000-0005-0000-0000-00003A370000}"/>
    <cellStyle name="Separador de milhares 4 2 3 2 4 3 3" xfId="14902" xr:uid="{00000000-0005-0000-0000-00003B370000}"/>
    <cellStyle name="Separador de milhares 4 2 3 2 5" xfId="11052" xr:uid="{00000000-0005-0000-0000-00003C370000}"/>
    <cellStyle name="Separador de milhares 4 2 3 2 5 2" xfId="12004" xr:uid="{00000000-0005-0000-0000-00003D370000}"/>
    <cellStyle name="Separador de milhares 4 2 3 2 5 2 2" xfId="13905" xr:uid="{00000000-0005-0000-0000-00003E370000}"/>
    <cellStyle name="Separador de milhares 4 2 3 2 5 2 2 2" xfId="16757" xr:uid="{00000000-0005-0000-0000-00003F370000}"/>
    <cellStyle name="Separador de milhares 4 2 3 2 5 2 3" xfId="15296" xr:uid="{00000000-0005-0000-0000-000040370000}"/>
    <cellStyle name="Separador de milhares 4 2 3 2 5 3" xfId="13105" xr:uid="{00000000-0005-0000-0000-000041370000}"/>
    <cellStyle name="Separador de milhares 4 2 3 2 5 3 2" xfId="15959" xr:uid="{00000000-0005-0000-0000-000042370000}"/>
    <cellStyle name="Separador de milhares 4 2 3 2 5 4" xfId="14498" xr:uid="{00000000-0005-0000-0000-000043370000}"/>
    <cellStyle name="Separador de milhares 4 2 3 2 6" xfId="11603" xr:uid="{00000000-0005-0000-0000-000044370000}"/>
    <cellStyle name="Separador de milhares 4 2 3 2 6 2" xfId="13506" xr:uid="{00000000-0005-0000-0000-000045370000}"/>
    <cellStyle name="Separador de milhares 4 2 3 2 6 2 2" xfId="16358" xr:uid="{00000000-0005-0000-0000-000046370000}"/>
    <cellStyle name="Separador de milhares 4 2 3 2 6 3" xfId="14897" xr:uid="{00000000-0005-0000-0000-000047370000}"/>
    <cellStyle name="Separador de milhares 4 2 3 3" xfId="10056" xr:uid="{00000000-0005-0000-0000-000048370000}"/>
    <cellStyle name="Separador de milhares 4 2 3 3 2" xfId="10057" xr:uid="{00000000-0005-0000-0000-000049370000}"/>
    <cellStyle name="Separador de milhares 4 2 3 3 2 2" xfId="10058" xr:uid="{00000000-0005-0000-0000-00004A370000}"/>
    <cellStyle name="Separador de milhares 4 2 3 3 2 2 2" xfId="11060" xr:uid="{00000000-0005-0000-0000-00004B370000}"/>
    <cellStyle name="Separador de milhares 4 2 3 3 2 2 2 2" xfId="12012" xr:uid="{00000000-0005-0000-0000-00004C370000}"/>
    <cellStyle name="Separador de milhares 4 2 3 3 2 2 2 2 2" xfId="13913" xr:uid="{00000000-0005-0000-0000-00004D370000}"/>
    <cellStyle name="Separador de milhares 4 2 3 3 2 2 2 2 2 2" xfId="16765" xr:uid="{00000000-0005-0000-0000-00004E370000}"/>
    <cellStyle name="Separador de milhares 4 2 3 3 2 2 2 2 3" xfId="15304" xr:uid="{00000000-0005-0000-0000-00004F370000}"/>
    <cellStyle name="Separador de milhares 4 2 3 3 2 2 2 3" xfId="13113" xr:uid="{00000000-0005-0000-0000-000050370000}"/>
    <cellStyle name="Separador de milhares 4 2 3 3 2 2 2 3 2" xfId="15967" xr:uid="{00000000-0005-0000-0000-000051370000}"/>
    <cellStyle name="Separador de milhares 4 2 3 3 2 2 2 4" xfId="14506" xr:uid="{00000000-0005-0000-0000-000052370000}"/>
    <cellStyle name="Separador de milhares 4 2 3 3 2 2 3" xfId="11611" xr:uid="{00000000-0005-0000-0000-000053370000}"/>
    <cellStyle name="Separador de milhares 4 2 3 3 2 2 3 2" xfId="13514" xr:uid="{00000000-0005-0000-0000-000054370000}"/>
    <cellStyle name="Separador de milhares 4 2 3 3 2 2 3 2 2" xfId="16366" xr:uid="{00000000-0005-0000-0000-000055370000}"/>
    <cellStyle name="Separador de milhares 4 2 3 3 2 2 3 3" xfId="14905" xr:uid="{00000000-0005-0000-0000-000056370000}"/>
    <cellStyle name="Separador de milhares 4 2 3 3 2 3" xfId="11059" xr:uid="{00000000-0005-0000-0000-000057370000}"/>
    <cellStyle name="Separador de milhares 4 2 3 3 2 3 2" xfId="12011" xr:uid="{00000000-0005-0000-0000-000058370000}"/>
    <cellStyle name="Separador de milhares 4 2 3 3 2 3 2 2" xfId="13912" xr:uid="{00000000-0005-0000-0000-000059370000}"/>
    <cellStyle name="Separador de milhares 4 2 3 3 2 3 2 2 2" xfId="16764" xr:uid="{00000000-0005-0000-0000-00005A370000}"/>
    <cellStyle name="Separador de milhares 4 2 3 3 2 3 2 3" xfId="15303" xr:uid="{00000000-0005-0000-0000-00005B370000}"/>
    <cellStyle name="Separador de milhares 4 2 3 3 2 3 3" xfId="13112" xr:uid="{00000000-0005-0000-0000-00005C370000}"/>
    <cellStyle name="Separador de milhares 4 2 3 3 2 3 3 2" xfId="15966" xr:uid="{00000000-0005-0000-0000-00005D370000}"/>
    <cellStyle name="Separador de milhares 4 2 3 3 2 3 4" xfId="14505" xr:uid="{00000000-0005-0000-0000-00005E370000}"/>
    <cellStyle name="Separador de milhares 4 2 3 3 2 4" xfId="11610" xr:uid="{00000000-0005-0000-0000-00005F370000}"/>
    <cellStyle name="Separador de milhares 4 2 3 3 2 4 2" xfId="13513" xr:uid="{00000000-0005-0000-0000-000060370000}"/>
    <cellStyle name="Separador de milhares 4 2 3 3 2 4 2 2" xfId="16365" xr:uid="{00000000-0005-0000-0000-000061370000}"/>
    <cellStyle name="Separador de milhares 4 2 3 3 2 4 3" xfId="14904" xr:uid="{00000000-0005-0000-0000-000062370000}"/>
    <cellStyle name="Separador de milhares 4 2 3 3 3" xfId="10059" xr:uid="{00000000-0005-0000-0000-000063370000}"/>
    <cellStyle name="Separador de milhares 4 2 3 3 3 2" xfId="10060" xr:uid="{00000000-0005-0000-0000-000064370000}"/>
    <cellStyle name="Separador de milhares 4 2 3 3 3 2 2" xfId="11062" xr:uid="{00000000-0005-0000-0000-000065370000}"/>
    <cellStyle name="Separador de milhares 4 2 3 3 3 2 2 2" xfId="12014" xr:uid="{00000000-0005-0000-0000-000066370000}"/>
    <cellStyle name="Separador de milhares 4 2 3 3 3 2 2 2 2" xfId="13915" xr:uid="{00000000-0005-0000-0000-000067370000}"/>
    <cellStyle name="Separador de milhares 4 2 3 3 3 2 2 2 2 2" xfId="16767" xr:uid="{00000000-0005-0000-0000-000068370000}"/>
    <cellStyle name="Separador de milhares 4 2 3 3 3 2 2 2 3" xfId="15306" xr:uid="{00000000-0005-0000-0000-000069370000}"/>
    <cellStyle name="Separador de milhares 4 2 3 3 3 2 2 3" xfId="13115" xr:uid="{00000000-0005-0000-0000-00006A370000}"/>
    <cellStyle name="Separador de milhares 4 2 3 3 3 2 2 3 2" xfId="15969" xr:uid="{00000000-0005-0000-0000-00006B370000}"/>
    <cellStyle name="Separador de milhares 4 2 3 3 3 2 2 4" xfId="14508" xr:uid="{00000000-0005-0000-0000-00006C370000}"/>
    <cellStyle name="Separador de milhares 4 2 3 3 3 2 3" xfId="11613" xr:uid="{00000000-0005-0000-0000-00006D370000}"/>
    <cellStyle name="Separador de milhares 4 2 3 3 3 2 3 2" xfId="13516" xr:uid="{00000000-0005-0000-0000-00006E370000}"/>
    <cellStyle name="Separador de milhares 4 2 3 3 3 2 3 2 2" xfId="16368" xr:uid="{00000000-0005-0000-0000-00006F370000}"/>
    <cellStyle name="Separador de milhares 4 2 3 3 3 2 3 3" xfId="14907" xr:uid="{00000000-0005-0000-0000-000070370000}"/>
    <cellStyle name="Separador de milhares 4 2 3 3 3 3" xfId="11061" xr:uid="{00000000-0005-0000-0000-000071370000}"/>
    <cellStyle name="Separador de milhares 4 2 3 3 3 3 2" xfId="12013" xr:uid="{00000000-0005-0000-0000-000072370000}"/>
    <cellStyle name="Separador de milhares 4 2 3 3 3 3 2 2" xfId="13914" xr:uid="{00000000-0005-0000-0000-000073370000}"/>
    <cellStyle name="Separador de milhares 4 2 3 3 3 3 2 2 2" xfId="16766" xr:uid="{00000000-0005-0000-0000-000074370000}"/>
    <cellStyle name="Separador de milhares 4 2 3 3 3 3 2 3" xfId="15305" xr:uid="{00000000-0005-0000-0000-000075370000}"/>
    <cellStyle name="Separador de milhares 4 2 3 3 3 3 3" xfId="13114" xr:uid="{00000000-0005-0000-0000-000076370000}"/>
    <cellStyle name="Separador de milhares 4 2 3 3 3 3 3 2" xfId="15968" xr:uid="{00000000-0005-0000-0000-000077370000}"/>
    <cellStyle name="Separador de milhares 4 2 3 3 3 3 4" xfId="14507" xr:uid="{00000000-0005-0000-0000-000078370000}"/>
    <cellStyle name="Separador de milhares 4 2 3 3 3 4" xfId="11612" xr:uid="{00000000-0005-0000-0000-000079370000}"/>
    <cellStyle name="Separador de milhares 4 2 3 3 3 4 2" xfId="13515" xr:uid="{00000000-0005-0000-0000-00007A370000}"/>
    <cellStyle name="Separador de milhares 4 2 3 3 3 4 2 2" xfId="16367" xr:uid="{00000000-0005-0000-0000-00007B370000}"/>
    <cellStyle name="Separador de milhares 4 2 3 3 3 4 3" xfId="14906" xr:uid="{00000000-0005-0000-0000-00007C370000}"/>
    <cellStyle name="Separador de milhares 4 2 3 3 4" xfId="10061" xr:uid="{00000000-0005-0000-0000-00007D370000}"/>
    <cellStyle name="Separador de milhares 4 2 3 3 4 2" xfId="11063" xr:uid="{00000000-0005-0000-0000-00007E370000}"/>
    <cellStyle name="Separador de milhares 4 2 3 3 4 2 2" xfId="12015" xr:uid="{00000000-0005-0000-0000-00007F370000}"/>
    <cellStyle name="Separador de milhares 4 2 3 3 4 2 2 2" xfId="13916" xr:uid="{00000000-0005-0000-0000-000080370000}"/>
    <cellStyle name="Separador de milhares 4 2 3 3 4 2 2 2 2" xfId="16768" xr:uid="{00000000-0005-0000-0000-000081370000}"/>
    <cellStyle name="Separador de milhares 4 2 3 3 4 2 2 3" xfId="15307" xr:uid="{00000000-0005-0000-0000-000082370000}"/>
    <cellStyle name="Separador de milhares 4 2 3 3 4 2 3" xfId="13116" xr:uid="{00000000-0005-0000-0000-000083370000}"/>
    <cellStyle name="Separador de milhares 4 2 3 3 4 2 3 2" xfId="15970" xr:uid="{00000000-0005-0000-0000-000084370000}"/>
    <cellStyle name="Separador de milhares 4 2 3 3 4 2 4" xfId="14509" xr:uid="{00000000-0005-0000-0000-000085370000}"/>
    <cellStyle name="Separador de milhares 4 2 3 3 4 3" xfId="11614" xr:uid="{00000000-0005-0000-0000-000086370000}"/>
    <cellStyle name="Separador de milhares 4 2 3 3 4 3 2" xfId="13517" xr:uid="{00000000-0005-0000-0000-000087370000}"/>
    <cellStyle name="Separador de milhares 4 2 3 3 4 3 2 2" xfId="16369" xr:uid="{00000000-0005-0000-0000-000088370000}"/>
    <cellStyle name="Separador de milhares 4 2 3 3 4 3 3" xfId="14908" xr:uid="{00000000-0005-0000-0000-000089370000}"/>
    <cellStyle name="Separador de milhares 4 2 3 3 5" xfId="11058" xr:uid="{00000000-0005-0000-0000-00008A370000}"/>
    <cellStyle name="Separador de milhares 4 2 3 3 5 2" xfId="12010" xr:uid="{00000000-0005-0000-0000-00008B370000}"/>
    <cellStyle name="Separador de milhares 4 2 3 3 5 2 2" xfId="13911" xr:uid="{00000000-0005-0000-0000-00008C370000}"/>
    <cellStyle name="Separador de milhares 4 2 3 3 5 2 2 2" xfId="16763" xr:uid="{00000000-0005-0000-0000-00008D370000}"/>
    <cellStyle name="Separador de milhares 4 2 3 3 5 2 3" xfId="15302" xr:uid="{00000000-0005-0000-0000-00008E370000}"/>
    <cellStyle name="Separador de milhares 4 2 3 3 5 3" xfId="13111" xr:uid="{00000000-0005-0000-0000-00008F370000}"/>
    <cellStyle name="Separador de milhares 4 2 3 3 5 3 2" xfId="15965" xr:uid="{00000000-0005-0000-0000-000090370000}"/>
    <cellStyle name="Separador de milhares 4 2 3 3 5 4" xfId="14504" xr:uid="{00000000-0005-0000-0000-000091370000}"/>
    <cellStyle name="Separador de milhares 4 2 3 3 6" xfId="11609" xr:uid="{00000000-0005-0000-0000-000092370000}"/>
    <cellStyle name="Separador de milhares 4 2 3 3 6 2" xfId="13512" xr:uid="{00000000-0005-0000-0000-000093370000}"/>
    <cellStyle name="Separador de milhares 4 2 3 3 6 2 2" xfId="16364" xr:uid="{00000000-0005-0000-0000-000094370000}"/>
    <cellStyle name="Separador de milhares 4 2 3 3 6 3" xfId="14903" xr:uid="{00000000-0005-0000-0000-000095370000}"/>
    <cellStyle name="Separador de milhares 4 2 3 4" xfId="10062" xr:uid="{00000000-0005-0000-0000-000096370000}"/>
    <cellStyle name="Separador de milhares 4 2 3 4 2" xfId="10063" xr:uid="{00000000-0005-0000-0000-000097370000}"/>
    <cellStyle name="Separador de milhares 4 2 3 4 2 2" xfId="10064" xr:uid="{00000000-0005-0000-0000-000098370000}"/>
    <cellStyle name="Separador de milhares 4 2 3 4 2 2 2" xfId="11066" xr:uid="{00000000-0005-0000-0000-000099370000}"/>
    <cellStyle name="Separador de milhares 4 2 3 4 2 2 2 2" xfId="12018" xr:uid="{00000000-0005-0000-0000-00009A370000}"/>
    <cellStyle name="Separador de milhares 4 2 3 4 2 2 2 2 2" xfId="13919" xr:uid="{00000000-0005-0000-0000-00009B370000}"/>
    <cellStyle name="Separador de milhares 4 2 3 4 2 2 2 2 2 2" xfId="16771" xr:uid="{00000000-0005-0000-0000-00009C370000}"/>
    <cellStyle name="Separador de milhares 4 2 3 4 2 2 2 2 3" xfId="15310" xr:uid="{00000000-0005-0000-0000-00009D370000}"/>
    <cellStyle name="Separador de milhares 4 2 3 4 2 2 2 3" xfId="13119" xr:uid="{00000000-0005-0000-0000-00009E370000}"/>
    <cellStyle name="Separador de milhares 4 2 3 4 2 2 2 3 2" xfId="15973" xr:uid="{00000000-0005-0000-0000-00009F370000}"/>
    <cellStyle name="Separador de milhares 4 2 3 4 2 2 2 4" xfId="14512" xr:uid="{00000000-0005-0000-0000-0000A0370000}"/>
    <cellStyle name="Separador de milhares 4 2 3 4 2 2 3" xfId="11617" xr:uid="{00000000-0005-0000-0000-0000A1370000}"/>
    <cellStyle name="Separador de milhares 4 2 3 4 2 2 3 2" xfId="13520" xr:uid="{00000000-0005-0000-0000-0000A2370000}"/>
    <cellStyle name="Separador de milhares 4 2 3 4 2 2 3 2 2" xfId="16372" xr:uid="{00000000-0005-0000-0000-0000A3370000}"/>
    <cellStyle name="Separador de milhares 4 2 3 4 2 2 3 3" xfId="14911" xr:uid="{00000000-0005-0000-0000-0000A4370000}"/>
    <cellStyle name="Separador de milhares 4 2 3 4 2 3" xfId="11065" xr:uid="{00000000-0005-0000-0000-0000A5370000}"/>
    <cellStyle name="Separador de milhares 4 2 3 4 2 3 2" xfId="12017" xr:uid="{00000000-0005-0000-0000-0000A6370000}"/>
    <cellStyle name="Separador de milhares 4 2 3 4 2 3 2 2" xfId="13918" xr:uid="{00000000-0005-0000-0000-0000A7370000}"/>
    <cellStyle name="Separador de milhares 4 2 3 4 2 3 2 2 2" xfId="16770" xr:uid="{00000000-0005-0000-0000-0000A8370000}"/>
    <cellStyle name="Separador de milhares 4 2 3 4 2 3 2 3" xfId="15309" xr:uid="{00000000-0005-0000-0000-0000A9370000}"/>
    <cellStyle name="Separador de milhares 4 2 3 4 2 3 3" xfId="13118" xr:uid="{00000000-0005-0000-0000-0000AA370000}"/>
    <cellStyle name="Separador de milhares 4 2 3 4 2 3 3 2" xfId="15972" xr:uid="{00000000-0005-0000-0000-0000AB370000}"/>
    <cellStyle name="Separador de milhares 4 2 3 4 2 3 4" xfId="14511" xr:uid="{00000000-0005-0000-0000-0000AC370000}"/>
    <cellStyle name="Separador de milhares 4 2 3 4 2 4" xfId="11616" xr:uid="{00000000-0005-0000-0000-0000AD370000}"/>
    <cellStyle name="Separador de milhares 4 2 3 4 2 4 2" xfId="13519" xr:uid="{00000000-0005-0000-0000-0000AE370000}"/>
    <cellStyle name="Separador de milhares 4 2 3 4 2 4 2 2" xfId="16371" xr:uid="{00000000-0005-0000-0000-0000AF370000}"/>
    <cellStyle name="Separador de milhares 4 2 3 4 2 4 3" xfId="14910" xr:uid="{00000000-0005-0000-0000-0000B0370000}"/>
    <cellStyle name="Separador de milhares 4 2 3 4 3" xfId="10065" xr:uid="{00000000-0005-0000-0000-0000B1370000}"/>
    <cellStyle name="Separador de milhares 4 2 3 4 3 2" xfId="10066" xr:uid="{00000000-0005-0000-0000-0000B2370000}"/>
    <cellStyle name="Separador de milhares 4 2 3 4 3 2 2" xfId="11068" xr:uid="{00000000-0005-0000-0000-0000B3370000}"/>
    <cellStyle name="Separador de milhares 4 2 3 4 3 2 2 2" xfId="12020" xr:uid="{00000000-0005-0000-0000-0000B4370000}"/>
    <cellStyle name="Separador de milhares 4 2 3 4 3 2 2 2 2" xfId="13921" xr:uid="{00000000-0005-0000-0000-0000B5370000}"/>
    <cellStyle name="Separador de milhares 4 2 3 4 3 2 2 2 2 2" xfId="16773" xr:uid="{00000000-0005-0000-0000-0000B6370000}"/>
    <cellStyle name="Separador de milhares 4 2 3 4 3 2 2 2 3" xfId="15312" xr:uid="{00000000-0005-0000-0000-0000B7370000}"/>
    <cellStyle name="Separador de milhares 4 2 3 4 3 2 2 3" xfId="13121" xr:uid="{00000000-0005-0000-0000-0000B8370000}"/>
    <cellStyle name="Separador de milhares 4 2 3 4 3 2 2 3 2" xfId="15975" xr:uid="{00000000-0005-0000-0000-0000B9370000}"/>
    <cellStyle name="Separador de milhares 4 2 3 4 3 2 2 4" xfId="14514" xr:uid="{00000000-0005-0000-0000-0000BA370000}"/>
    <cellStyle name="Separador de milhares 4 2 3 4 3 2 3" xfId="11619" xr:uid="{00000000-0005-0000-0000-0000BB370000}"/>
    <cellStyle name="Separador de milhares 4 2 3 4 3 2 3 2" xfId="13522" xr:uid="{00000000-0005-0000-0000-0000BC370000}"/>
    <cellStyle name="Separador de milhares 4 2 3 4 3 2 3 2 2" xfId="16374" xr:uid="{00000000-0005-0000-0000-0000BD370000}"/>
    <cellStyle name="Separador de milhares 4 2 3 4 3 2 3 3" xfId="14913" xr:uid="{00000000-0005-0000-0000-0000BE370000}"/>
    <cellStyle name="Separador de milhares 4 2 3 4 3 3" xfId="11067" xr:uid="{00000000-0005-0000-0000-0000BF370000}"/>
    <cellStyle name="Separador de milhares 4 2 3 4 3 3 2" xfId="12019" xr:uid="{00000000-0005-0000-0000-0000C0370000}"/>
    <cellStyle name="Separador de milhares 4 2 3 4 3 3 2 2" xfId="13920" xr:uid="{00000000-0005-0000-0000-0000C1370000}"/>
    <cellStyle name="Separador de milhares 4 2 3 4 3 3 2 2 2" xfId="16772" xr:uid="{00000000-0005-0000-0000-0000C2370000}"/>
    <cellStyle name="Separador de milhares 4 2 3 4 3 3 2 3" xfId="15311" xr:uid="{00000000-0005-0000-0000-0000C3370000}"/>
    <cellStyle name="Separador de milhares 4 2 3 4 3 3 3" xfId="13120" xr:uid="{00000000-0005-0000-0000-0000C4370000}"/>
    <cellStyle name="Separador de milhares 4 2 3 4 3 3 3 2" xfId="15974" xr:uid="{00000000-0005-0000-0000-0000C5370000}"/>
    <cellStyle name="Separador de milhares 4 2 3 4 3 3 4" xfId="14513" xr:uid="{00000000-0005-0000-0000-0000C6370000}"/>
    <cellStyle name="Separador de milhares 4 2 3 4 3 4" xfId="11618" xr:uid="{00000000-0005-0000-0000-0000C7370000}"/>
    <cellStyle name="Separador de milhares 4 2 3 4 3 4 2" xfId="13521" xr:uid="{00000000-0005-0000-0000-0000C8370000}"/>
    <cellStyle name="Separador de milhares 4 2 3 4 3 4 2 2" xfId="16373" xr:uid="{00000000-0005-0000-0000-0000C9370000}"/>
    <cellStyle name="Separador de milhares 4 2 3 4 3 4 3" xfId="14912" xr:uid="{00000000-0005-0000-0000-0000CA370000}"/>
    <cellStyle name="Separador de milhares 4 2 3 4 4" xfId="10067" xr:uid="{00000000-0005-0000-0000-0000CB370000}"/>
    <cellStyle name="Separador de milhares 4 2 3 4 4 2" xfId="11069" xr:uid="{00000000-0005-0000-0000-0000CC370000}"/>
    <cellStyle name="Separador de milhares 4 2 3 4 4 2 2" xfId="12021" xr:uid="{00000000-0005-0000-0000-0000CD370000}"/>
    <cellStyle name="Separador de milhares 4 2 3 4 4 2 2 2" xfId="13922" xr:uid="{00000000-0005-0000-0000-0000CE370000}"/>
    <cellStyle name="Separador de milhares 4 2 3 4 4 2 2 2 2" xfId="16774" xr:uid="{00000000-0005-0000-0000-0000CF370000}"/>
    <cellStyle name="Separador de milhares 4 2 3 4 4 2 2 3" xfId="15313" xr:uid="{00000000-0005-0000-0000-0000D0370000}"/>
    <cellStyle name="Separador de milhares 4 2 3 4 4 2 3" xfId="13122" xr:uid="{00000000-0005-0000-0000-0000D1370000}"/>
    <cellStyle name="Separador de milhares 4 2 3 4 4 2 3 2" xfId="15976" xr:uid="{00000000-0005-0000-0000-0000D2370000}"/>
    <cellStyle name="Separador de milhares 4 2 3 4 4 2 4" xfId="14515" xr:uid="{00000000-0005-0000-0000-0000D3370000}"/>
    <cellStyle name="Separador de milhares 4 2 3 4 4 3" xfId="11620" xr:uid="{00000000-0005-0000-0000-0000D4370000}"/>
    <cellStyle name="Separador de milhares 4 2 3 4 4 3 2" xfId="13523" xr:uid="{00000000-0005-0000-0000-0000D5370000}"/>
    <cellStyle name="Separador de milhares 4 2 3 4 4 3 2 2" xfId="16375" xr:uid="{00000000-0005-0000-0000-0000D6370000}"/>
    <cellStyle name="Separador de milhares 4 2 3 4 4 3 3" xfId="14914" xr:uid="{00000000-0005-0000-0000-0000D7370000}"/>
    <cellStyle name="Separador de milhares 4 2 3 4 5" xfId="11064" xr:uid="{00000000-0005-0000-0000-0000D8370000}"/>
    <cellStyle name="Separador de milhares 4 2 3 4 5 2" xfId="12016" xr:uid="{00000000-0005-0000-0000-0000D9370000}"/>
    <cellStyle name="Separador de milhares 4 2 3 4 5 2 2" xfId="13917" xr:uid="{00000000-0005-0000-0000-0000DA370000}"/>
    <cellStyle name="Separador de milhares 4 2 3 4 5 2 2 2" xfId="16769" xr:uid="{00000000-0005-0000-0000-0000DB370000}"/>
    <cellStyle name="Separador de milhares 4 2 3 4 5 2 3" xfId="15308" xr:uid="{00000000-0005-0000-0000-0000DC370000}"/>
    <cellStyle name="Separador de milhares 4 2 3 4 5 3" xfId="13117" xr:uid="{00000000-0005-0000-0000-0000DD370000}"/>
    <cellStyle name="Separador de milhares 4 2 3 4 5 3 2" xfId="15971" xr:uid="{00000000-0005-0000-0000-0000DE370000}"/>
    <cellStyle name="Separador de milhares 4 2 3 4 5 4" xfId="14510" xr:uid="{00000000-0005-0000-0000-0000DF370000}"/>
    <cellStyle name="Separador de milhares 4 2 3 4 6" xfId="11615" xr:uid="{00000000-0005-0000-0000-0000E0370000}"/>
    <cellStyle name="Separador de milhares 4 2 3 4 6 2" xfId="13518" xr:uid="{00000000-0005-0000-0000-0000E1370000}"/>
    <cellStyle name="Separador de milhares 4 2 3 4 6 2 2" xfId="16370" xr:uid="{00000000-0005-0000-0000-0000E2370000}"/>
    <cellStyle name="Separador de milhares 4 2 3 4 6 3" xfId="14909" xr:uid="{00000000-0005-0000-0000-0000E3370000}"/>
    <cellStyle name="Separador de milhares 4 2 3 5" xfId="10068" xr:uid="{00000000-0005-0000-0000-0000E4370000}"/>
    <cellStyle name="Separador de milhares 4 2 3 5 2" xfId="10069" xr:uid="{00000000-0005-0000-0000-0000E5370000}"/>
    <cellStyle name="Separador de milhares 4 2 3 5 2 2" xfId="11071" xr:uid="{00000000-0005-0000-0000-0000E6370000}"/>
    <cellStyle name="Separador de milhares 4 2 3 5 2 2 2" xfId="12023" xr:uid="{00000000-0005-0000-0000-0000E7370000}"/>
    <cellStyle name="Separador de milhares 4 2 3 5 2 2 2 2" xfId="13924" xr:uid="{00000000-0005-0000-0000-0000E8370000}"/>
    <cellStyle name="Separador de milhares 4 2 3 5 2 2 2 2 2" xfId="16776" xr:uid="{00000000-0005-0000-0000-0000E9370000}"/>
    <cellStyle name="Separador de milhares 4 2 3 5 2 2 2 3" xfId="15315" xr:uid="{00000000-0005-0000-0000-0000EA370000}"/>
    <cellStyle name="Separador de milhares 4 2 3 5 2 2 3" xfId="13124" xr:uid="{00000000-0005-0000-0000-0000EB370000}"/>
    <cellStyle name="Separador de milhares 4 2 3 5 2 2 3 2" xfId="15978" xr:uid="{00000000-0005-0000-0000-0000EC370000}"/>
    <cellStyle name="Separador de milhares 4 2 3 5 2 2 4" xfId="14517" xr:uid="{00000000-0005-0000-0000-0000ED370000}"/>
    <cellStyle name="Separador de milhares 4 2 3 5 2 3" xfId="11622" xr:uid="{00000000-0005-0000-0000-0000EE370000}"/>
    <cellStyle name="Separador de milhares 4 2 3 5 2 3 2" xfId="13525" xr:uid="{00000000-0005-0000-0000-0000EF370000}"/>
    <cellStyle name="Separador de milhares 4 2 3 5 2 3 2 2" xfId="16377" xr:uid="{00000000-0005-0000-0000-0000F0370000}"/>
    <cellStyle name="Separador de milhares 4 2 3 5 2 3 3" xfId="14916" xr:uid="{00000000-0005-0000-0000-0000F1370000}"/>
    <cellStyle name="Separador de milhares 4 2 3 5 3" xfId="11070" xr:uid="{00000000-0005-0000-0000-0000F2370000}"/>
    <cellStyle name="Separador de milhares 4 2 3 5 3 2" xfId="12022" xr:uid="{00000000-0005-0000-0000-0000F3370000}"/>
    <cellStyle name="Separador de milhares 4 2 3 5 3 2 2" xfId="13923" xr:uid="{00000000-0005-0000-0000-0000F4370000}"/>
    <cellStyle name="Separador de milhares 4 2 3 5 3 2 2 2" xfId="16775" xr:uid="{00000000-0005-0000-0000-0000F5370000}"/>
    <cellStyle name="Separador de milhares 4 2 3 5 3 2 3" xfId="15314" xr:uid="{00000000-0005-0000-0000-0000F6370000}"/>
    <cellStyle name="Separador de milhares 4 2 3 5 3 3" xfId="13123" xr:uid="{00000000-0005-0000-0000-0000F7370000}"/>
    <cellStyle name="Separador de milhares 4 2 3 5 3 3 2" xfId="15977" xr:uid="{00000000-0005-0000-0000-0000F8370000}"/>
    <cellStyle name="Separador de milhares 4 2 3 5 3 4" xfId="14516" xr:uid="{00000000-0005-0000-0000-0000F9370000}"/>
    <cellStyle name="Separador de milhares 4 2 3 5 4" xfId="11621" xr:uid="{00000000-0005-0000-0000-0000FA370000}"/>
    <cellStyle name="Separador de milhares 4 2 3 5 4 2" xfId="13524" xr:uid="{00000000-0005-0000-0000-0000FB370000}"/>
    <cellStyle name="Separador de milhares 4 2 3 5 4 2 2" xfId="16376" xr:uid="{00000000-0005-0000-0000-0000FC370000}"/>
    <cellStyle name="Separador de milhares 4 2 3 5 4 3" xfId="14915" xr:uid="{00000000-0005-0000-0000-0000FD370000}"/>
    <cellStyle name="Separador de milhares 4 2 3 6" xfId="10070" xr:uid="{00000000-0005-0000-0000-0000FE370000}"/>
    <cellStyle name="Separador de milhares 4 2 3 6 2" xfId="10071" xr:uid="{00000000-0005-0000-0000-0000FF370000}"/>
    <cellStyle name="Separador de milhares 4 2 3 6 2 2" xfId="11073" xr:uid="{00000000-0005-0000-0000-000000380000}"/>
    <cellStyle name="Separador de milhares 4 2 3 6 2 2 2" xfId="12025" xr:uid="{00000000-0005-0000-0000-000001380000}"/>
    <cellStyle name="Separador de milhares 4 2 3 6 2 2 2 2" xfId="13926" xr:uid="{00000000-0005-0000-0000-000002380000}"/>
    <cellStyle name="Separador de milhares 4 2 3 6 2 2 2 2 2" xfId="16778" xr:uid="{00000000-0005-0000-0000-000003380000}"/>
    <cellStyle name="Separador de milhares 4 2 3 6 2 2 2 3" xfId="15317" xr:uid="{00000000-0005-0000-0000-000004380000}"/>
    <cellStyle name="Separador de milhares 4 2 3 6 2 2 3" xfId="13126" xr:uid="{00000000-0005-0000-0000-000005380000}"/>
    <cellStyle name="Separador de milhares 4 2 3 6 2 2 3 2" xfId="15980" xr:uid="{00000000-0005-0000-0000-000006380000}"/>
    <cellStyle name="Separador de milhares 4 2 3 6 2 2 4" xfId="14519" xr:uid="{00000000-0005-0000-0000-000007380000}"/>
    <cellStyle name="Separador de milhares 4 2 3 6 2 3" xfId="11624" xr:uid="{00000000-0005-0000-0000-000008380000}"/>
    <cellStyle name="Separador de milhares 4 2 3 6 2 3 2" xfId="13527" xr:uid="{00000000-0005-0000-0000-000009380000}"/>
    <cellStyle name="Separador de milhares 4 2 3 6 2 3 2 2" xfId="16379" xr:uid="{00000000-0005-0000-0000-00000A380000}"/>
    <cellStyle name="Separador de milhares 4 2 3 6 2 3 3" xfId="14918" xr:uid="{00000000-0005-0000-0000-00000B380000}"/>
    <cellStyle name="Separador de milhares 4 2 3 6 3" xfId="11072" xr:uid="{00000000-0005-0000-0000-00000C380000}"/>
    <cellStyle name="Separador de milhares 4 2 3 6 3 2" xfId="12024" xr:uid="{00000000-0005-0000-0000-00000D380000}"/>
    <cellStyle name="Separador de milhares 4 2 3 6 3 2 2" xfId="13925" xr:uid="{00000000-0005-0000-0000-00000E380000}"/>
    <cellStyle name="Separador de milhares 4 2 3 6 3 2 2 2" xfId="16777" xr:uid="{00000000-0005-0000-0000-00000F380000}"/>
    <cellStyle name="Separador de milhares 4 2 3 6 3 2 3" xfId="15316" xr:uid="{00000000-0005-0000-0000-000010380000}"/>
    <cellStyle name="Separador de milhares 4 2 3 6 3 3" xfId="13125" xr:uid="{00000000-0005-0000-0000-000011380000}"/>
    <cellStyle name="Separador de milhares 4 2 3 6 3 3 2" xfId="15979" xr:uid="{00000000-0005-0000-0000-000012380000}"/>
    <cellStyle name="Separador de milhares 4 2 3 6 3 4" xfId="14518" xr:uid="{00000000-0005-0000-0000-000013380000}"/>
    <cellStyle name="Separador de milhares 4 2 3 6 4" xfId="11623" xr:uid="{00000000-0005-0000-0000-000014380000}"/>
    <cellStyle name="Separador de milhares 4 2 3 6 4 2" xfId="13526" xr:uid="{00000000-0005-0000-0000-000015380000}"/>
    <cellStyle name="Separador de milhares 4 2 3 6 4 2 2" xfId="16378" xr:uid="{00000000-0005-0000-0000-000016380000}"/>
    <cellStyle name="Separador de milhares 4 2 3 6 4 3" xfId="14917" xr:uid="{00000000-0005-0000-0000-000017380000}"/>
    <cellStyle name="Separador de milhares 4 2 3 7" xfId="10072" xr:uid="{00000000-0005-0000-0000-000018380000}"/>
    <cellStyle name="Separador de milhares 4 2 3 7 2" xfId="11074" xr:uid="{00000000-0005-0000-0000-000019380000}"/>
    <cellStyle name="Separador de milhares 4 2 3 7 2 2" xfId="12026" xr:uid="{00000000-0005-0000-0000-00001A380000}"/>
    <cellStyle name="Separador de milhares 4 2 3 7 2 2 2" xfId="13927" xr:uid="{00000000-0005-0000-0000-00001B380000}"/>
    <cellStyle name="Separador de milhares 4 2 3 7 2 2 2 2" xfId="16779" xr:uid="{00000000-0005-0000-0000-00001C380000}"/>
    <cellStyle name="Separador de milhares 4 2 3 7 2 2 3" xfId="15318" xr:uid="{00000000-0005-0000-0000-00001D380000}"/>
    <cellStyle name="Separador de milhares 4 2 3 7 2 3" xfId="13127" xr:uid="{00000000-0005-0000-0000-00001E380000}"/>
    <cellStyle name="Separador de milhares 4 2 3 7 2 3 2" xfId="15981" xr:uid="{00000000-0005-0000-0000-00001F380000}"/>
    <cellStyle name="Separador de milhares 4 2 3 7 2 4" xfId="14520" xr:uid="{00000000-0005-0000-0000-000020380000}"/>
    <cellStyle name="Separador de milhares 4 2 3 7 3" xfId="11625" xr:uid="{00000000-0005-0000-0000-000021380000}"/>
    <cellStyle name="Separador de milhares 4 2 3 7 3 2" xfId="13528" xr:uid="{00000000-0005-0000-0000-000022380000}"/>
    <cellStyle name="Separador de milhares 4 2 3 7 3 2 2" xfId="16380" xr:uid="{00000000-0005-0000-0000-000023380000}"/>
    <cellStyle name="Separador de milhares 4 2 3 7 3 3" xfId="14919" xr:uid="{00000000-0005-0000-0000-000024380000}"/>
    <cellStyle name="Separador de milhares 4 2 3 8" xfId="11051" xr:uid="{00000000-0005-0000-0000-000025380000}"/>
    <cellStyle name="Separador de milhares 4 2 3 8 2" xfId="12003" xr:uid="{00000000-0005-0000-0000-000026380000}"/>
    <cellStyle name="Separador de milhares 4 2 3 8 2 2" xfId="13904" xr:uid="{00000000-0005-0000-0000-000027380000}"/>
    <cellStyle name="Separador de milhares 4 2 3 8 2 2 2" xfId="16756" xr:uid="{00000000-0005-0000-0000-000028380000}"/>
    <cellStyle name="Separador de milhares 4 2 3 8 2 3" xfId="15295" xr:uid="{00000000-0005-0000-0000-000029380000}"/>
    <cellStyle name="Separador de milhares 4 2 3 8 3" xfId="13104" xr:uid="{00000000-0005-0000-0000-00002A380000}"/>
    <cellStyle name="Separador de milhares 4 2 3 8 3 2" xfId="15958" xr:uid="{00000000-0005-0000-0000-00002B380000}"/>
    <cellStyle name="Separador de milhares 4 2 3 8 4" xfId="14497" xr:uid="{00000000-0005-0000-0000-00002C380000}"/>
    <cellStyle name="Separador de milhares 4 2 3 9" xfId="11602" xr:uid="{00000000-0005-0000-0000-00002D380000}"/>
    <cellStyle name="Separador de milhares 4 2 3 9 2" xfId="13505" xr:uid="{00000000-0005-0000-0000-00002E380000}"/>
    <cellStyle name="Separador de milhares 4 2 3 9 2 2" xfId="16357" xr:uid="{00000000-0005-0000-0000-00002F380000}"/>
    <cellStyle name="Separador de milhares 4 2 3 9 3" xfId="14896" xr:uid="{00000000-0005-0000-0000-000030380000}"/>
    <cellStyle name="Separador de milhares 4 2 4" xfId="10073" xr:uid="{00000000-0005-0000-0000-000031380000}"/>
    <cellStyle name="Separador de milhares 4 2 4 2" xfId="10074" xr:uid="{00000000-0005-0000-0000-000032380000}"/>
    <cellStyle name="Separador de milhares 4 2 4 2 2" xfId="10075" xr:uid="{00000000-0005-0000-0000-000033380000}"/>
    <cellStyle name="Separador de milhares 4 2 4 2 2 2" xfId="10076" xr:uid="{00000000-0005-0000-0000-000034380000}"/>
    <cellStyle name="Separador de milhares 4 2 4 2 2 2 2" xfId="11078" xr:uid="{00000000-0005-0000-0000-000035380000}"/>
    <cellStyle name="Separador de milhares 4 2 4 2 2 2 2 2" xfId="12030" xr:uid="{00000000-0005-0000-0000-000036380000}"/>
    <cellStyle name="Separador de milhares 4 2 4 2 2 2 2 2 2" xfId="13931" xr:uid="{00000000-0005-0000-0000-000037380000}"/>
    <cellStyle name="Separador de milhares 4 2 4 2 2 2 2 2 2 2" xfId="16783" xr:uid="{00000000-0005-0000-0000-000038380000}"/>
    <cellStyle name="Separador de milhares 4 2 4 2 2 2 2 2 3" xfId="15322" xr:uid="{00000000-0005-0000-0000-000039380000}"/>
    <cellStyle name="Separador de milhares 4 2 4 2 2 2 2 3" xfId="13131" xr:uid="{00000000-0005-0000-0000-00003A380000}"/>
    <cellStyle name="Separador de milhares 4 2 4 2 2 2 2 3 2" xfId="15985" xr:uid="{00000000-0005-0000-0000-00003B380000}"/>
    <cellStyle name="Separador de milhares 4 2 4 2 2 2 2 4" xfId="14524" xr:uid="{00000000-0005-0000-0000-00003C380000}"/>
    <cellStyle name="Separador de milhares 4 2 4 2 2 2 3" xfId="11629" xr:uid="{00000000-0005-0000-0000-00003D380000}"/>
    <cellStyle name="Separador de milhares 4 2 4 2 2 2 3 2" xfId="13532" xr:uid="{00000000-0005-0000-0000-00003E380000}"/>
    <cellStyle name="Separador de milhares 4 2 4 2 2 2 3 2 2" xfId="16384" xr:uid="{00000000-0005-0000-0000-00003F380000}"/>
    <cellStyle name="Separador de milhares 4 2 4 2 2 2 3 3" xfId="14923" xr:uid="{00000000-0005-0000-0000-000040380000}"/>
    <cellStyle name="Separador de milhares 4 2 4 2 2 3" xfId="11077" xr:uid="{00000000-0005-0000-0000-000041380000}"/>
    <cellStyle name="Separador de milhares 4 2 4 2 2 3 2" xfId="12029" xr:uid="{00000000-0005-0000-0000-000042380000}"/>
    <cellStyle name="Separador de milhares 4 2 4 2 2 3 2 2" xfId="13930" xr:uid="{00000000-0005-0000-0000-000043380000}"/>
    <cellStyle name="Separador de milhares 4 2 4 2 2 3 2 2 2" xfId="16782" xr:uid="{00000000-0005-0000-0000-000044380000}"/>
    <cellStyle name="Separador de milhares 4 2 4 2 2 3 2 3" xfId="15321" xr:uid="{00000000-0005-0000-0000-000045380000}"/>
    <cellStyle name="Separador de milhares 4 2 4 2 2 3 3" xfId="13130" xr:uid="{00000000-0005-0000-0000-000046380000}"/>
    <cellStyle name="Separador de milhares 4 2 4 2 2 3 3 2" xfId="15984" xr:uid="{00000000-0005-0000-0000-000047380000}"/>
    <cellStyle name="Separador de milhares 4 2 4 2 2 3 4" xfId="14523" xr:uid="{00000000-0005-0000-0000-000048380000}"/>
    <cellStyle name="Separador de milhares 4 2 4 2 2 4" xfId="11628" xr:uid="{00000000-0005-0000-0000-000049380000}"/>
    <cellStyle name="Separador de milhares 4 2 4 2 2 4 2" xfId="13531" xr:uid="{00000000-0005-0000-0000-00004A380000}"/>
    <cellStyle name="Separador de milhares 4 2 4 2 2 4 2 2" xfId="16383" xr:uid="{00000000-0005-0000-0000-00004B380000}"/>
    <cellStyle name="Separador de milhares 4 2 4 2 2 4 3" xfId="14922" xr:uid="{00000000-0005-0000-0000-00004C380000}"/>
    <cellStyle name="Separador de milhares 4 2 4 2 3" xfId="10077" xr:uid="{00000000-0005-0000-0000-00004D380000}"/>
    <cellStyle name="Separador de milhares 4 2 4 2 3 2" xfId="10078" xr:uid="{00000000-0005-0000-0000-00004E380000}"/>
    <cellStyle name="Separador de milhares 4 2 4 2 3 2 2" xfId="11080" xr:uid="{00000000-0005-0000-0000-00004F380000}"/>
    <cellStyle name="Separador de milhares 4 2 4 2 3 2 2 2" xfId="12032" xr:uid="{00000000-0005-0000-0000-000050380000}"/>
    <cellStyle name="Separador de milhares 4 2 4 2 3 2 2 2 2" xfId="13933" xr:uid="{00000000-0005-0000-0000-000051380000}"/>
    <cellStyle name="Separador de milhares 4 2 4 2 3 2 2 2 2 2" xfId="16785" xr:uid="{00000000-0005-0000-0000-000052380000}"/>
    <cellStyle name="Separador de milhares 4 2 4 2 3 2 2 2 3" xfId="15324" xr:uid="{00000000-0005-0000-0000-000053380000}"/>
    <cellStyle name="Separador de milhares 4 2 4 2 3 2 2 3" xfId="13133" xr:uid="{00000000-0005-0000-0000-000054380000}"/>
    <cellStyle name="Separador de milhares 4 2 4 2 3 2 2 3 2" xfId="15987" xr:uid="{00000000-0005-0000-0000-000055380000}"/>
    <cellStyle name="Separador de milhares 4 2 4 2 3 2 2 4" xfId="14526" xr:uid="{00000000-0005-0000-0000-000056380000}"/>
    <cellStyle name="Separador de milhares 4 2 4 2 3 2 3" xfId="11631" xr:uid="{00000000-0005-0000-0000-000057380000}"/>
    <cellStyle name="Separador de milhares 4 2 4 2 3 2 3 2" xfId="13534" xr:uid="{00000000-0005-0000-0000-000058380000}"/>
    <cellStyle name="Separador de milhares 4 2 4 2 3 2 3 2 2" xfId="16386" xr:uid="{00000000-0005-0000-0000-000059380000}"/>
    <cellStyle name="Separador de milhares 4 2 4 2 3 2 3 3" xfId="14925" xr:uid="{00000000-0005-0000-0000-00005A380000}"/>
    <cellStyle name="Separador de milhares 4 2 4 2 3 3" xfId="11079" xr:uid="{00000000-0005-0000-0000-00005B380000}"/>
    <cellStyle name="Separador de milhares 4 2 4 2 3 3 2" xfId="12031" xr:uid="{00000000-0005-0000-0000-00005C380000}"/>
    <cellStyle name="Separador de milhares 4 2 4 2 3 3 2 2" xfId="13932" xr:uid="{00000000-0005-0000-0000-00005D380000}"/>
    <cellStyle name="Separador de milhares 4 2 4 2 3 3 2 2 2" xfId="16784" xr:uid="{00000000-0005-0000-0000-00005E380000}"/>
    <cellStyle name="Separador de milhares 4 2 4 2 3 3 2 3" xfId="15323" xr:uid="{00000000-0005-0000-0000-00005F380000}"/>
    <cellStyle name="Separador de milhares 4 2 4 2 3 3 3" xfId="13132" xr:uid="{00000000-0005-0000-0000-000060380000}"/>
    <cellStyle name="Separador de milhares 4 2 4 2 3 3 3 2" xfId="15986" xr:uid="{00000000-0005-0000-0000-000061380000}"/>
    <cellStyle name="Separador de milhares 4 2 4 2 3 3 4" xfId="14525" xr:uid="{00000000-0005-0000-0000-000062380000}"/>
    <cellStyle name="Separador de milhares 4 2 4 2 3 4" xfId="11630" xr:uid="{00000000-0005-0000-0000-000063380000}"/>
    <cellStyle name="Separador de milhares 4 2 4 2 3 4 2" xfId="13533" xr:uid="{00000000-0005-0000-0000-000064380000}"/>
    <cellStyle name="Separador de milhares 4 2 4 2 3 4 2 2" xfId="16385" xr:uid="{00000000-0005-0000-0000-000065380000}"/>
    <cellStyle name="Separador de milhares 4 2 4 2 3 4 3" xfId="14924" xr:uid="{00000000-0005-0000-0000-000066380000}"/>
    <cellStyle name="Separador de milhares 4 2 4 2 4" xfId="10079" xr:uid="{00000000-0005-0000-0000-000067380000}"/>
    <cellStyle name="Separador de milhares 4 2 4 2 4 2" xfId="11081" xr:uid="{00000000-0005-0000-0000-000068380000}"/>
    <cellStyle name="Separador de milhares 4 2 4 2 4 2 2" xfId="12033" xr:uid="{00000000-0005-0000-0000-000069380000}"/>
    <cellStyle name="Separador de milhares 4 2 4 2 4 2 2 2" xfId="13934" xr:uid="{00000000-0005-0000-0000-00006A380000}"/>
    <cellStyle name="Separador de milhares 4 2 4 2 4 2 2 2 2" xfId="16786" xr:uid="{00000000-0005-0000-0000-00006B380000}"/>
    <cellStyle name="Separador de milhares 4 2 4 2 4 2 2 3" xfId="15325" xr:uid="{00000000-0005-0000-0000-00006C380000}"/>
    <cellStyle name="Separador de milhares 4 2 4 2 4 2 3" xfId="13134" xr:uid="{00000000-0005-0000-0000-00006D380000}"/>
    <cellStyle name="Separador de milhares 4 2 4 2 4 2 3 2" xfId="15988" xr:uid="{00000000-0005-0000-0000-00006E380000}"/>
    <cellStyle name="Separador de milhares 4 2 4 2 4 2 4" xfId="14527" xr:uid="{00000000-0005-0000-0000-00006F380000}"/>
    <cellStyle name="Separador de milhares 4 2 4 2 4 3" xfId="11632" xr:uid="{00000000-0005-0000-0000-000070380000}"/>
    <cellStyle name="Separador de milhares 4 2 4 2 4 3 2" xfId="13535" xr:uid="{00000000-0005-0000-0000-000071380000}"/>
    <cellStyle name="Separador de milhares 4 2 4 2 4 3 2 2" xfId="16387" xr:uid="{00000000-0005-0000-0000-000072380000}"/>
    <cellStyle name="Separador de milhares 4 2 4 2 4 3 3" xfId="14926" xr:uid="{00000000-0005-0000-0000-000073380000}"/>
    <cellStyle name="Separador de milhares 4 2 4 2 5" xfId="11076" xr:uid="{00000000-0005-0000-0000-000074380000}"/>
    <cellStyle name="Separador de milhares 4 2 4 2 5 2" xfId="12028" xr:uid="{00000000-0005-0000-0000-000075380000}"/>
    <cellStyle name="Separador de milhares 4 2 4 2 5 2 2" xfId="13929" xr:uid="{00000000-0005-0000-0000-000076380000}"/>
    <cellStyle name="Separador de milhares 4 2 4 2 5 2 2 2" xfId="16781" xr:uid="{00000000-0005-0000-0000-000077380000}"/>
    <cellStyle name="Separador de milhares 4 2 4 2 5 2 3" xfId="15320" xr:uid="{00000000-0005-0000-0000-000078380000}"/>
    <cellStyle name="Separador de milhares 4 2 4 2 5 3" xfId="13129" xr:uid="{00000000-0005-0000-0000-000079380000}"/>
    <cellStyle name="Separador de milhares 4 2 4 2 5 3 2" xfId="15983" xr:uid="{00000000-0005-0000-0000-00007A380000}"/>
    <cellStyle name="Separador de milhares 4 2 4 2 5 4" xfId="14522" xr:uid="{00000000-0005-0000-0000-00007B380000}"/>
    <cellStyle name="Separador de milhares 4 2 4 2 6" xfId="11627" xr:uid="{00000000-0005-0000-0000-00007C380000}"/>
    <cellStyle name="Separador de milhares 4 2 4 2 6 2" xfId="13530" xr:uid="{00000000-0005-0000-0000-00007D380000}"/>
    <cellStyle name="Separador de milhares 4 2 4 2 6 2 2" xfId="16382" xr:uid="{00000000-0005-0000-0000-00007E380000}"/>
    <cellStyle name="Separador de milhares 4 2 4 2 6 3" xfId="14921" xr:uid="{00000000-0005-0000-0000-00007F380000}"/>
    <cellStyle name="Separador de milhares 4 2 4 3" xfId="10080" xr:uid="{00000000-0005-0000-0000-000080380000}"/>
    <cellStyle name="Separador de milhares 4 2 4 3 2" xfId="10081" xr:uid="{00000000-0005-0000-0000-000081380000}"/>
    <cellStyle name="Separador de milhares 4 2 4 3 2 2" xfId="10082" xr:uid="{00000000-0005-0000-0000-000082380000}"/>
    <cellStyle name="Separador de milhares 4 2 4 3 2 2 2" xfId="11084" xr:uid="{00000000-0005-0000-0000-000083380000}"/>
    <cellStyle name="Separador de milhares 4 2 4 3 2 2 2 2" xfId="12036" xr:uid="{00000000-0005-0000-0000-000084380000}"/>
    <cellStyle name="Separador de milhares 4 2 4 3 2 2 2 2 2" xfId="13937" xr:uid="{00000000-0005-0000-0000-000085380000}"/>
    <cellStyle name="Separador de milhares 4 2 4 3 2 2 2 2 2 2" xfId="16789" xr:uid="{00000000-0005-0000-0000-000086380000}"/>
    <cellStyle name="Separador de milhares 4 2 4 3 2 2 2 2 3" xfId="15328" xr:uid="{00000000-0005-0000-0000-000087380000}"/>
    <cellStyle name="Separador de milhares 4 2 4 3 2 2 2 3" xfId="13137" xr:uid="{00000000-0005-0000-0000-000088380000}"/>
    <cellStyle name="Separador de milhares 4 2 4 3 2 2 2 3 2" xfId="15991" xr:uid="{00000000-0005-0000-0000-000089380000}"/>
    <cellStyle name="Separador de milhares 4 2 4 3 2 2 2 4" xfId="14530" xr:uid="{00000000-0005-0000-0000-00008A380000}"/>
    <cellStyle name="Separador de milhares 4 2 4 3 2 2 3" xfId="11635" xr:uid="{00000000-0005-0000-0000-00008B380000}"/>
    <cellStyle name="Separador de milhares 4 2 4 3 2 2 3 2" xfId="13538" xr:uid="{00000000-0005-0000-0000-00008C380000}"/>
    <cellStyle name="Separador de milhares 4 2 4 3 2 2 3 2 2" xfId="16390" xr:uid="{00000000-0005-0000-0000-00008D380000}"/>
    <cellStyle name="Separador de milhares 4 2 4 3 2 2 3 3" xfId="14929" xr:uid="{00000000-0005-0000-0000-00008E380000}"/>
    <cellStyle name="Separador de milhares 4 2 4 3 2 3" xfId="11083" xr:uid="{00000000-0005-0000-0000-00008F380000}"/>
    <cellStyle name="Separador de milhares 4 2 4 3 2 3 2" xfId="12035" xr:uid="{00000000-0005-0000-0000-000090380000}"/>
    <cellStyle name="Separador de milhares 4 2 4 3 2 3 2 2" xfId="13936" xr:uid="{00000000-0005-0000-0000-000091380000}"/>
    <cellStyle name="Separador de milhares 4 2 4 3 2 3 2 2 2" xfId="16788" xr:uid="{00000000-0005-0000-0000-000092380000}"/>
    <cellStyle name="Separador de milhares 4 2 4 3 2 3 2 3" xfId="15327" xr:uid="{00000000-0005-0000-0000-000093380000}"/>
    <cellStyle name="Separador de milhares 4 2 4 3 2 3 3" xfId="13136" xr:uid="{00000000-0005-0000-0000-000094380000}"/>
    <cellStyle name="Separador de milhares 4 2 4 3 2 3 3 2" xfId="15990" xr:uid="{00000000-0005-0000-0000-000095380000}"/>
    <cellStyle name="Separador de milhares 4 2 4 3 2 3 4" xfId="14529" xr:uid="{00000000-0005-0000-0000-000096380000}"/>
    <cellStyle name="Separador de milhares 4 2 4 3 2 4" xfId="11634" xr:uid="{00000000-0005-0000-0000-000097380000}"/>
    <cellStyle name="Separador de milhares 4 2 4 3 2 4 2" xfId="13537" xr:uid="{00000000-0005-0000-0000-000098380000}"/>
    <cellStyle name="Separador de milhares 4 2 4 3 2 4 2 2" xfId="16389" xr:uid="{00000000-0005-0000-0000-000099380000}"/>
    <cellStyle name="Separador de milhares 4 2 4 3 2 4 3" xfId="14928" xr:uid="{00000000-0005-0000-0000-00009A380000}"/>
    <cellStyle name="Separador de milhares 4 2 4 3 3" xfId="10083" xr:uid="{00000000-0005-0000-0000-00009B380000}"/>
    <cellStyle name="Separador de milhares 4 2 4 3 3 2" xfId="10084" xr:uid="{00000000-0005-0000-0000-00009C380000}"/>
    <cellStyle name="Separador de milhares 4 2 4 3 3 2 2" xfId="11086" xr:uid="{00000000-0005-0000-0000-00009D380000}"/>
    <cellStyle name="Separador de milhares 4 2 4 3 3 2 2 2" xfId="12038" xr:uid="{00000000-0005-0000-0000-00009E380000}"/>
    <cellStyle name="Separador de milhares 4 2 4 3 3 2 2 2 2" xfId="13939" xr:uid="{00000000-0005-0000-0000-00009F380000}"/>
    <cellStyle name="Separador de milhares 4 2 4 3 3 2 2 2 2 2" xfId="16791" xr:uid="{00000000-0005-0000-0000-0000A0380000}"/>
    <cellStyle name="Separador de milhares 4 2 4 3 3 2 2 2 3" xfId="15330" xr:uid="{00000000-0005-0000-0000-0000A1380000}"/>
    <cellStyle name="Separador de milhares 4 2 4 3 3 2 2 3" xfId="13139" xr:uid="{00000000-0005-0000-0000-0000A2380000}"/>
    <cellStyle name="Separador de milhares 4 2 4 3 3 2 2 3 2" xfId="15993" xr:uid="{00000000-0005-0000-0000-0000A3380000}"/>
    <cellStyle name="Separador de milhares 4 2 4 3 3 2 2 4" xfId="14532" xr:uid="{00000000-0005-0000-0000-0000A4380000}"/>
    <cellStyle name="Separador de milhares 4 2 4 3 3 2 3" xfId="11637" xr:uid="{00000000-0005-0000-0000-0000A5380000}"/>
    <cellStyle name="Separador de milhares 4 2 4 3 3 2 3 2" xfId="13540" xr:uid="{00000000-0005-0000-0000-0000A6380000}"/>
    <cellStyle name="Separador de milhares 4 2 4 3 3 2 3 2 2" xfId="16392" xr:uid="{00000000-0005-0000-0000-0000A7380000}"/>
    <cellStyle name="Separador de milhares 4 2 4 3 3 2 3 3" xfId="14931" xr:uid="{00000000-0005-0000-0000-0000A8380000}"/>
    <cellStyle name="Separador de milhares 4 2 4 3 3 3" xfId="11085" xr:uid="{00000000-0005-0000-0000-0000A9380000}"/>
    <cellStyle name="Separador de milhares 4 2 4 3 3 3 2" xfId="12037" xr:uid="{00000000-0005-0000-0000-0000AA380000}"/>
    <cellStyle name="Separador de milhares 4 2 4 3 3 3 2 2" xfId="13938" xr:uid="{00000000-0005-0000-0000-0000AB380000}"/>
    <cellStyle name="Separador de milhares 4 2 4 3 3 3 2 2 2" xfId="16790" xr:uid="{00000000-0005-0000-0000-0000AC380000}"/>
    <cellStyle name="Separador de milhares 4 2 4 3 3 3 2 3" xfId="15329" xr:uid="{00000000-0005-0000-0000-0000AD380000}"/>
    <cellStyle name="Separador de milhares 4 2 4 3 3 3 3" xfId="13138" xr:uid="{00000000-0005-0000-0000-0000AE380000}"/>
    <cellStyle name="Separador de milhares 4 2 4 3 3 3 3 2" xfId="15992" xr:uid="{00000000-0005-0000-0000-0000AF380000}"/>
    <cellStyle name="Separador de milhares 4 2 4 3 3 3 4" xfId="14531" xr:uid="{00000000-0005-0000-0000-0000B0380000}"/>
    <cellStyle name="Separador de milhares 4 2 4 3 3 4" xfId="11636" xr:uid="{00000000-0005-0000-0000-0000B1380000}"/>
    <cellStyle name="Separador de milhares 4 2 4 3 3 4 2" xfId="13539" xr:uid="{00000000-0005-0000-0000-0000B2380000}"/>
    <cellStyle name="Separador de milhares 4 2 4 3 3 4 2 2" xfId="16391" xr:uid="{00000000-0005-0000-0000-0000B3380000}"/>
    <cellStyle name="Separador de milhares 4 2 4 3 3 4 3" xfId="14930" xr:uid="{00000000-0005-0000-0000-0000B4380000}"/>
    <cellStyle name="Separador de milhares 4 2 4 3 4" xfId="10085" xr:uid="{00000000-0005-0000-0000-0000B5380000}"/>
    <cellStyle name="Separador de milhares 4 2 4 3 4 2" xfId="11087" xr:uid="{00000000-0005-0000-0000-0000B6380000}"/>
    <cellStyle name="Separador de milhares 4 2 4 3 4 2 2" xfId="12039" xr:uid="{00000000-0005-0000-0000-0000B7380000}"/>
    <cellStyle name="Separador de milhares 4 2 4 3 4 2 2 2" xfId="13940" xr:uid="{00000000-0005-0000-0000-0000B8380000}"/>
    <cellStyle name="Separador de milhares 4 2 4 3 4 2 2 2 2" xfId="16792" xr:uid="{00000000-0005-0000-0000-0000B9380000}"/>
    <cellStyle name="Separador de milhares 4 2 4 3 4 2 2 3" xfId="15331" xr:uid="{00000000-0005-0000-0000-0000BA380000}"/>
    <cellStyle name="Separador de milhares 4 2 4 3 4 2 3" xfId="13140" xr:uid="{00000000-0005-0000-0000-0000BB380000}"/>
    <cellStyle name="Separador de milhares 4 2 4 3 4 2 3 2" xfId="15994" xr:uid="{00000000-0005-0000-0000-0000BC380000}"/>
    <cellStyle name="Separador de milhares 4 2 4 3 4 2 4" xfId="14533" xr:uid="{00000000-0005-0000-0000-0000BD380000}"/>
    <cellStyle name="Separador de milhares 4 2 4 3 4 3" xfId="11638" xr:uid="{00000000-0005-0000-0000-0000BE380000}"/>
    <cellStyle name="Separador de milhares 4 2 4 3 4 3 2" xfId="13541" xr:uid="{00000000-0005-0000-0000-0000BF380000}"/>
    <cellStyle name="Separador de milhares 4 2 4 3 4 3 2 2" xfId="16393" xr:uid="{00000000-0005-0000-0000-0000C0380000}"/>
    <cellStyle name="Separador de milhares 4 2 4 3 4 3 3" xfId="14932" xr:uid="{00000000-0005-0000-0000-0000C1380000}"/>
    <cellStyle name="Separador de milhares 4 2 4 3 5" xfId="11082" xr:uid="{00000000-0005-0000-0000-0000C2380000}"/>
    <cellStyle name="Separador de milhares 4 2 4 3 5 2" xfId="12034" xr:uid="{00000000-0005-0000-0000-0000C3380000}"/>
    <cellStyle name="Separador de milhares 4 2 4 3 5 2 2" xfId="13935" xr:uid="{00000000-0005-0000-0000-0000C4380000}"/>
    <cellStyle name="Separador de milhares 4 2 4 3 5 2 2 2" xfId="16787" xr:uid="{00000000-0005-0000-0000-0000C5380000}"/>
    <cellStyle name="Separador de milhares 4 2 4 3 5 2 3" xfId="15326" xr:uid="{00000000-0005-0000-0000-0000C6380000}"/>
    <cellStyle name="Separador de milhares 4 2 4 3 5 3" xfId="13135" xr:uid="{00000000-0005-0000-0000-0000C7380000}"/>
    <cellStyle name="Separador de milhares 4 2 4 3 5 3 2" xfId="15989" xr:uid="{00000000-0005-0000-0000-0000C8380000}"/>
    <cellStyle name="Separador de milhares 4 2 4 3 5 4" xfId="14528" xr:uid="{00000000-0005-0000-0000-0000C9380000}"/>
    <cellStyle name="Separador de milhares 4 2 4 3 6" xfId="11633" xr:uid="{00000000-0005-0000-0000-0000CA380000}"/>
    <cellStyle name="Separador de milhares 4 2 4 3 6 2" xfId="13536" xr:uid="{00000000-0005-0000-0000-0000CB380000}"/>
    <cellStyle name="Separador de milhares 4 2 4 3 6 2 2" xfId="16388" xr:uid="{00000000-0005-0000-0000-0000CC380000}"/>
    <cellStyle name="Separador de milhares 4 2 4 3 6 3" xfId="14927" xr:uid="{00000000-0005-0000-0000-0000CD380000}"/>
    <cellStyle name="Separador de milhares 4 2 4 4" xfId="10086" xr:uid="{00000000-0005-0000-0000-0000CE380000}"/>
    <cellStyle name="Separador de milhares 4 2 4 4 2" xfId="10087" xr:uid="{00000000-0005-0000-0000-0000CF380000}"/>
    <cellStyle name="Separador de milhares 4 2 4 4 2 2" xfId="10088" xr:uid="{00000000-0005-0000-0000-0000D0380000}"/>
    <cellStyle name="Separador de milhares 4 2 4 4 2 2 2" xfId="11090" xr:uid="{00000000-0005-0000-0000-0000D1380000}"/>
    <cellStyle name="Separador de milhares 4 2 4 4 2 2 2 2" xfId="12042" xr:uid="{00000000-0005-0000-0000-0000D2380000}"/>
    <cellStyle name="Separador de milhares 4 2 4 4 2 2 2 2 2" xfId="13943" xr:uid="{00000000-0005-0000-0000-0000D3380000}"/>
    <cellStyle name="Separador de milhares 4 2 4 4 2 2 2 2 2 2" xfId="16795" xr:uid="{00000000-0005-0000-0000-0000D4380000}"/>
    <cellStyle name="Separador de milhares 4 2 4 4 2 2 2 2 3" xfId="15334" xr:uid="{00000000-0005-0000-0000-0000D5380000}"/>
    <cellStyle name="Separador de milhares 4 2 4 4 2 2 2 3" xfId="13143" xr:uid="{00000000-0005-0000-0000-0000D6380000}"/>
    <cellStyle name="Separador de milhares 4 2 4 4 2 2 2 3 2" xfId="15997" xr:uid="{00000000-0005-0000-0000-0000D7380000}"/>
    <cellStyle name="Separador de milhares 4 2 4 4 2 2 2 4" xfId="14536" xr:uid="{00000000-0005-0000-0000-0000D8380000}"/>
    <cellStyle name="Separador de milhares 4 2 4 4 2 2 3" xfId="11641" xr:uid="{00000000-0005-0000-0000-0000D9380000}"/>
    <cellStyle name="Separador de milhares 4 2 4 4 2 2 3 2" xfId="13544" xr:uid="{00000000-0005-0000-0000-0000DA380000}"/>
    <cellStyle name="Separador de milhares 4 2 4 4 2 2 3 2 2" xfId="16396" xr:uid="{00000000-0005-0000-0000-0000DB380000}"/>
    <cellStyle name="Separador de milhares 4 2 4 4 2 2 3 3" xfId="14935" xr:uid="{00000000-0005-0000-0000-0000DC380000}"/>
    <cellStyle name="Separador de milhares 4 2 4 4 2 3" xfId="11089" xr:uid="{00000000-0005-0000-0000-0000DD380000}"/>
    <cellStyle name="Separador de milhares 4 2 4 4 2 3 2" xfId="12041" xr:uid="{00000000-0005-0000-0000-0000DE380000}"/>
    <cellStyle name="Separador de milhares 4 2 4 4 2 3 2 2" xfId="13942" xr:uid="{00000000-0005-0000-0000-0000DF380000}"/>
    <cellStyle name="Separador de milhares 4 2 4 4 2 3 2 2 2" xfId="16794" xr:uid="{00000000-0005-0000-0000-0000E0380000}"/>
    <cellStyle name="Separador de milhares 4 2 4 4 2 3 2 3" xfId="15333" xr:uid="{00000000-0005-0000-0000-0000E1380000}"/>
    <cellStyle name="Separador de milhares 4 2 4 4 2 3 3" xfId="13142" xr:uid="{00000000-0005-0000-0000-0000E2380000}"/>
    <cellStyle name="Separador de milhares 4 2 4 4 2 3 3 2" xfId="15996" xr:uid="{00000000-0005-0000-0000-0000E3380000}"/>
    <cellStyle name="Separador de milhares 4 2 4 4 2 3 4" xfId="14535" xr:uid="{00000000-0005-0000-0000-0000E4380000}"/>
    <cellStyle name="Separador de milhares 4 2 4 4 2 4" xfId="11640" xr:uid="{00000000-0005-0000-0000-0000E5380000}"/>
    <cellStyle name="Separador de milhares 4 2 4 4 2 4 2" xfId="13543" xr:uid="{00000000-0005-0000-0000-0000E6380000}"/>
    <cellStyle name="Separador de milhares 4 2 4 4 2 4 2 2" xfId="16395" xr:uid="{00000000-0005-0000-0000-0000E7380000}"/>
    <cellStyle name="Separador de milhares 4 2 4 4 2 4 3" xfId="14934" xr:uid="{00000000-0005-0000-0000-0000E8380000}"/>
    <cellStyle name="Separador de milhares 4 2 4 4 3" xfId="10089" xr:uid="{00000000-0005-0000-0000-0000E9380000}"/>
    <cellStyle name="Separador de milhares 4 2 4 4 3 2" xfId="10090" xr:uid="{00000000-0005-0000-0000-0000EA380000}"/>
    <cellStyle name="Separador de milhares 4 2 4 4 3 2 2" xfId="11092" xr:uid="{00000000-0005-0000-0000-0000EB380000}"/>
    <cellStyle name="Separador de milhares 4 2 4 4 3 2 2 2" xfId="12044" xr:uid="{00000000-0005-0000-0000-0000EC380000}"/>
    <cellStyle name="Separador de milhares 4 2 4 4 3 2 2 2 2" xfId="13945" xr:uid="{00000000-0005-0000-0000-0000ED380000}"/>
    <cellStyle name="Separador de milhares 4 2 4 4 3 2 2 2 2 2" xfId="16797" xr:uid="{00000000-0005-0000-0000-0000EE380000}"/>
    <cellStyle name="Separador de milhares 4 2 4 4 3 2 2 2 3" xfId="15336" xr:uid="{00000000-0005-0000-0000-0000EF380000}"/>
    <cellStyle name="Separador de milhares 4 2 4 4 3 2 2 3" xfId="13145" xr:uid="{00000000-0005-0000-0000-0000F0380000}"/>
    <cellStyle name="Separador de milhares 4 2 4 4 3 2 2 3 2" xfId="15999" xr:uid="{00000000-0005-0000-0000-0000F1380000}"/>
    <cellStyle name="Separador de milhares 4 2 4 4 3 2 2 4" xfId="14538" xr:uid="{00000000-0005-0000-0000-0000F2380000}"/>
    <cellStyle name="Separador de milhares 4 2 4 4 3 2 3" xfId="11643" xr:uid="{00000000-0005-0000-0000-0000F3380000}"/>
    <cellStyle name="Separador de milhares 4 2 4 4 3 2 3 2" xfId="13546" xr:uid="{00000000-0005-0000-0000-0000F4380000}"/>
    <cellStyle name="Separador de milhares 4 2 4 4 3 2 3 2 2" xfId="16398" xr:uid="{00000000-0005-0000-0000-0000F5380000}"/>
    <cellStyle name="Separador de milhares 4 2 4 4 3 2 3 3" xfId="14937" xr:uid="{00000000-0005-0000-0000-0000F6380000}"/>
    <cellStyle name="Separador de milhares 4 2 4 4 3 3" xfId="11091" xr:uid="{00000000-0005-0000-0000-0000F7380000}"/>
    <cellStyle name="Separador de milhares 4 2 4 4 3 3 2" xfId="12043" xr:uid="{00000000-0005-0000-0000-0000F8380000}"/>
    <cellStyle name="Separador de milhares 4 2 4 4 3 3 2 2" xfId="13944" xr:uid="{00000000-0005-0000-0000-0000F9380000}"/>
    <cellStyle name="Separador de milhares 4 2 4 4 3 3 2 2 2" xfId="16796" xr:uid="{00000000-0005-0000-0000-0000FA380000}"/>
    <cellStyle name="Separador de milhares 4 2 4 4 3 3 2 3" xfId="15335" xr:uid="{00000000-0005-0000-0000-0000FB380000}"/>
    <cellStyle name="Separador de milhares 4 2 4 4 3 3 3" xfId="13144" xr:uid="{00000000-0005-0000-0000-0000FC380000}"/>
    <cellStyle name="Separador de milhares 4 2 4 4 3 3 3 2" xfId="15998" xr:uid="{00000000-0005-0000-0000-0000FD380000}"/>
    <cellStyle name="Separador de milhares 4 2 4 4 3 3 4" xfId="14537" xr:uid="{00000000-0005-0000-0000-0000FE380000}"/>
    <cellStyle name="Separador de milhares 4 2 4 4 3 4" xfId="11642" xr:uid="{00000000-0005-0000-0000-0000FF380000}"/>
    <cellStyle name="Separador de milhares 4 2 4 4 3 4 2" xfId="13545" xr:uid="{00000000-0005-0000-0000-000000390000}"/>
    <cellStyle name="Separador de milhares 4 2 4 4 3 4 2 2" xfId="16397" xr:uid="{00000000-0005-0000-0000-000001390000}"/>
    <cellStyle name="Separador de milhares 4 2 4 4 3 4 3" xfId="14936" xr:uid="{00000000-0005-0000-0000-000002390000}"/>
    <cellStyle name="Separador de milhares 4 2 4 4 4" xfId="10091" xr:uid="{00000000-0005-0000-0000-000003390000}"/>
    <cellStyle name="Separador de milhares 4 2 4 4 4 2" xfId="11093" xr:uid="{00000000-0005-0000-0000-000004390000}"/>
    <cellStyle name="Separador de milhares 4 2 4 4 4 2 2" xfId="12045" xr:uid="{00000000-0005-0000-0000-000005390000}"/>
    <cellStyle name="Separador de milhares 4 2 4 4 4 2 2 2" xfId="13946" xr:uid="{00000000-0005-0000-0000-000006390000}"/>
    <cellStyle name="Separador de milhares 4 2 4 4 4 2 2 2 2" xfId="16798" xr:uid="{00000000-0005-0000-0000-000007390000}"/>
    <cellStyle name="Separador de milhares 4 2 4 4 4 2 2 3" xfId="15337" xr:uid="{00000000-0005-0000-0000-000008390000}"/>
    <cellStyle name="Separador de milhares 4 2 4 4 4 2 3" xfId="13146" xr:uid="{00000000-0005-0000-0000-000009390000}"/>
    <cellStyle name="Separador de milhares 4 2 4 4 4 2 3 2" xfId="16000" xr:uid="{00000000-0005-0000-0000-00000A390000}"/>
    <cellStyle name="Separador de milhares 4 2 4 4 4 2 4" xfId="14539" xr:uid="{00000000-0005-0000-0000-00000B390000}"/>
    <cellStyle name="Separador de milhares 4 2 4 4 4 3" xfId="11644" xr:uid="{00000000-0005-0000-0000-00000C390000}"/>
    <cellStyle name="Separador de milhares 4 2 4 4 4 3 2" xfId="13547" xr:uid="{00000000-0005-0000-0000-00000D390000}"/>
    <cellStyle name="Separador de milhares 4 2 4 4 4 3 2 2" xfId="16399" xr:uid="{00000000-0005-0000-0000-00000E390000}"/>
    <cellStyle name="Separador de milhares 4 2 4 4 4 3 3" xfId="14938" xr:uid="{00000000-0005-0000-0000-00000F390000}"/>
    <cellStyle name="Separador de milhares 4 2 4 4 5" xfId="11088" xr:uid="{00000000-0005-0000-0000-000010390000}"/>
    <cellStyle name="Separador de milhares 4 2 4 4 5 2" xfId="12040" xr:uid="{00000000-0005-0000-0000-000011390000}"/>
    <cellStyle name="Separador de milhares 4 2 4 4 5 2 2" xfId="13941" xr:uid="{00000000-0005-0000-0000-000012390000}"/>
    <cellStyle name="Separador de milhares 4 2 4 4 5 2 2 2" xfId="16793" xr:uid="{00000000-0005-0000-0000-000013390000}"/>
    <cellStyle name="Separador de milhares 4 2 4 4 5 2 3" xfId="15332" xr:uid="{00000000-0005-0000-0000-000014390000}"/>
    <cellStyle name="Separador de milhares 4 2 4 4 5 3" xfId="13141" xr:uid="{00000000-0005-0000-0000-000015390000}"/>
    <cellStyle name="Separador de milhares 4 2 4 4 5 3 2" xfId="15995" xr:uid="{00000000-0005-0000-0000-000016390000}"/>
    <cellStyle name="Separador de milhares 4 2 4 4 5 4" xfId="14534" xr:uid="{00000000-0005-0000-0000-000017390000}"/>
    <cellStyle name="Separador de milhares 4 2 4 4 6" xfId="11639" xr:uid="{00000000-0005-0000-0000-000018390000}"/>
    <cellStyle name="Separador de milhares 4 2 4 4 6 2" xfId="13542" xr:uid="{00000000-0005-0000-0000-000019390000}"/>
    <cellStyle name="Separador de milhares 4 2 4 4 6 2 2" xfId="16394" xr:uid="{00000000-0005-0000-0000-00001A390000}"/>
    <cellStyle name="Separador de milhares 4 2 4 4 6 3" xfId="14933" xr:uid="{00000000-0005-0000-0000-00001B390000}"/>
    <cellStyle name="Separador de milhares 4 2 4 5" xfId="10092" xr:uid="{00000000-0005-0000-0000-00001C390000}"/>
    <cellStyle name="Separador de milhares 4 2 4 5 2" xfId="10093" xr:uid="{00000000-0005-0000-0000-00001D390000}"/>
    <cellStyle name="Separador de milhares 4 2 4 5 2 2" xfId="11095" xr:uid="{00000000-0005-0000-0000-00001E390000}"/>
    <cellStyle name="Separador de milhares 4 2 4 5 2 2 2" xfId="12047" xr:uid="{00000000-0005-0000-0000-00001F390000}"/>
    <cellStyle name="Separador de milhares 4 2 4 5 2 2 2 2" xfId="13948" xr:uid="{00000000-0005-0000-0000-000020390000}"/>
    <cellStyle name="Separador de milhares 4 2 4 5 2 2 2 2 2" xfId="16800" xr:uid="{00000000-0005-0000-0000-000021390000}"/>
    <cellStyle name="Separador de milhares 4 2 4 5 2 2 2 3" xfId="15339" xr:uid="{00000000-0005-0000-0000-000022390000}"/>
    <cellStyle name="Separador de milhares 4 2 4 5 2 2 3" xfId="13148" xr:uid="{00000000-0005-0000-0000-000023390000}"/>
    <cellStyle name="Separador de milhares 4 2 4 5 2 2 3 2" xfId="16002" xr:uid="{00000000-0005-0000-0000-000024390000}"/>
    <cellStyle name="Separador de milhares 4 2 4 5 2 2 4" xfId="14541" xr:uid="{00000000-0005-0000-0000-000025390000}"/>
    <cellStyle name="Separador de milhares 4 2 4 5 2 3" xfId="11646" xr:uid="{00000000-0005-0000-0000-000026390000}"/>
    <cellStyle name="Separador de milhares 4 2 4 5 2 3 2" xfId="13549" xr:uid="{00000000-0005-0000-0000-000027390000}"/>
    <cellStyle name="Separador de milhares 4 2 4 5 2 3 2 2" xfId="16401" xr:uid="{00000000-0005-0000-0000-000028390000}"/>
    <cellStyle name="Separador de milhares 4 2 4 5 2 3 3" xfId="14940" xr:uid="{00000000-0005-0000-0000-000029390000}"/>
    <cellStyle name="Separador de milhares 4 2 4 5 3" xfId="11094" xr:uid="{00000000-0005-0000-0000-00002A390000}"/>
    <cellStyle name="Separador de milhares 4 2 4 5 3 2" xfId="12046" xr:uid="{00000000-0005-0000-0000-00002B390000}"/>
    <cellStyle name="Separador de milhares 4 2 4 5 3 2 2" xfId="13947" xr:uid="{00000000-0005-0000-0000-00002C390000}"/>
    <cellStyle name="Separador de milhares 4 2 4 5 3 2 2 2" xfId="16799" xr:uid="{00000000-0005-0000-0000-00002D390000}"/>
    <cellStyle name="Separador de milhares 4 2 4 5 3 2 3" xfId="15338" xr:uid="{00000000-0005-0000-0000-00002E390000}"/>
    <cellStyle name="Separador de milhares 4 2 4 5 3 3" xfId="13147" xr:uid="{00000000-0005-0000-0000-00002F390000}"/>
    <cellStyle name="Separador de milhares 4 2 4 5 3 3 2" xfId="16001" xr:uid="{00000000-0005-0000-0000-000030390000}"/>
    <cellStyle name="Separador de milhares 4 2 4 5 3 4" xfId="14540" xr:uid="{00000000-0005-0000-0000-000031390000}"/>
    <cellStyle name="Separador de milhares 4 2 4 5 4" xfId="11645" xr:uid="{00000000-0005-0000-0000-000032390000}"/>
    <cellStyle name="Separador de milhares 4 2 4 5 4 2" xfId="13548" xr:uid="{00000000-0005-0000-0000-000033390000}"/>
    <cellStyle name="Separador de milhares 4 2 4 5 4 2 2" xfId="16400" xr:uid="{00000000-0005-0000-0000-000034390000}"/>
    <cellStyle name="Separador de milhares 4 2 4 5 4 3" xfId="14939" xr:uid="{00000000-0005-0000-0000-000035390000}"/>
    <cellStyle name="Separador de milhares 4 2 4 6" xfId="10094" xr:uid="{00000000-0005-0000-0000-000036390000}"/>
    <cellStyle name="Separador de milhares 4 2 4 6 2" xfId="10095" xr:uid="{00000000-0005-0000-0000-000037390000}"/>
    <cellStyle name="Separador de milhares 4 2 4 6 2 2" xfId="11097" xr:uid="{00000000-0005-0000-0000-000038390000}"/>
    <cellStyle name="Separador de milhares 4 2 4 6 2 2 2" xfId="12049" xr:uid="{00000000-0005-0000-0000-000039390000}"/>
    <cellStyle name="Separador de milhares 4 2 4 6 2 2 2 2" xfId="13950" xr:uid="{00000000-0005-0000-0000-00003A390000}"/>
    <cellStyle name="Separador de milhares 4 2 4 6 2 2 2 2 2" xfId="16802" xr:uid="{00000000-0005-0000-0000-00003B390000}"/>
    <cellStyle name="Separador de milhares 4 2 4 6 2 2 2 3" xfId="15341" xr:uid="{00000000-0005-0000-0000-00003C390000}"/>
    <cellStyle name="Separador de milhares 4 2 4 6 2 2 3" xfId="13150" xr:uid="{00000000-0005-0000-0000-00003D390000}"/>
    <cellStyle name="Separador de milhares 4 2 4 6 2 2 3 2" xfId="16004" xr:uid="{00000000-0005-0000-0000-00003E390000}"/>
    <cellStyle name="Separador de milhares 4 2 4 6 2 2 4" xfId="14543" xr:uid="{00000000-0005-0000-0000-00003F390000}"/>
    <cellStyle name="Separador de milhares 4 2 4 6 2 3" xfId="11648" xr:uid="{00000000-0005-0000-0000-000040390000}"/>
    <cellStyle name="Separador de milhares 4 2 4 6 2 3 2" xfId="13551" xr:uid="{00000000-0005-0000-0000-000041390000}"/>
    <cellStyle name="Separador de milhares 4 2 4 6 2 3 2 2" xfId="16403" xr:uid="{00000000-0005-0000-0000-000042390000}"/>
    <cellStyle name="Separador de milhares 4 2 4 6 2 3 3" xfId="14942" xr:uid="{00000000-0005-0000-0000-000043390000}"/>
    <cellStyle name="Separador de milhares 4 2 4 6 3" xfId="11096" xr:uid="{00000000-0005-0000-0000-000044390000}"/>
    <cellStyle name="Separador de milhares 4 2 4 6 3 2" xfId="12048" xr:uid="{00000000-0005-0000-0000-000045390000}"/>
    <cellStyle name="Separador de milhares 4 2 4 6 3 2 2" xfId="13949" xr:uid="{00000000-0005-0000-0000-000046390000}"/>
    <cellStyle name="Separador de milhares 4 2 4 6 3 2 2 2" xfId="16801" xr:uid="{00000000-0005-0000-0000-000047390000}"/>
    <cellStyle name="Separador de milhares 4 2 4 6 3 2 3" xfId="15340" xr:uid="{00000000-0005-0000-0000-000048390000}"/>
    <cellStyle name="Separador de milhares 4 2 4 6 3 3" xfId="13149" xr:uid="{00000000-0005-0000-0000-000049390000}"/>
    <cellStyle name="Separador de milhares 4 2 4 6 3 3 2" xfId="16003" xr:uid="{00000000-0005-0000-0000-00004A390000}"/>
    <cellStyle name="Separador de milhares 4 2 4 6 3 4" xfId="14542" xr:uid="{00000000-0005-0000-0000-00004B390000}"/>
    <cellStyle name="Separador de milhares 4 2 4 6 4" xfId="11647" xr:uid="{00000000-0005-0000-0000-00004C390000}"/>
    <cellStyle name="Separador de milhares 4 2 4 6 4 2" xfId="13550" xr:uid="{00000000-0005-0000-0000-00004D390000}"/>
    <cellStyle name="Separador de milhares 4 2 4 6 4 2 2" xfId="16402" xr:uid="{00000000-0005-0000-0000-00004E390000}"/>
    <cellStyle name="Separador de milhares 4 2 4 6 4 3" xfId="14941" xr:uid="{00000000-0005-0000-0000-00004F390000}"/>
    <cellStyle name="Separador de milhares 4 2 4 7" xfId="10096" xr:uid="{00000000-0005-0000-0000-000050390000}"/>
    <cellStyle name="Separador de milhares 4 2 4 7 2" xfId="11098" xr:uid="{00000000-0005-0000-0000-000051390000}"/>
    <cellStyle name="Separador de milhares 4 2 4 7 2 2" xfId="12050" xr:uid="{00000000-0005-0000-0000-000052390000}"/>
    <cellStyle name="Separador de milhares 4 2 4 7 2 2 2" xfId="13951" xr:uid="{00000000-0005-0000-0000-000053390000}"/>
    <cellStyle name="Separador de milhares 4 2 4 7 2 2 2 2" xfId="16803" xr:uid="{00000000-0005-0000-0000-000054390000}"/>
    <cellStyle name="Separador de milhares 4 2 4 7 2 2 3" xfId="15342" xr:uid="{00000000-0005-0000-0000-000055390000}"/>
    <cellStyle name="Separador de milhares 4 2 4 7 2 3" xfId="13151" xr:uid="{00000000-0005-0000-0000-000056390000}"/>
    <cellStyle name="Separador de milhares 4 2 4 7 2 3 2" xfId="16005" xr:uid="{00000000-0005-0000-0000-000057390000}"/>
    <cellStyle name="Separador de milhares 4 2 4 7 2 4" xfId="14544" xr:uid="{00000000-0005-0000-0000-000058390000}"/>
    <cellStyle name="Separador de milhares 4 2 4 7 3" xfId="11649" xr:uid="{00000000-0005-0000-0000-000059390000}"/>
    <cellStyle name="Separador de milhares 4 2 4 7 3 2" xfId="13552" xr:uid="{00000000-0005-0000-0000-00005A390000}"/>
    <cellStyle name="Separador de milhares 4 2 4 7 3 2 2" xfId="16404" xr:uid="{00000000-0005-0000-0000-00005B390000}"/>
    <cellStyle name="Separador de milhares 4 2 4 7 3 3" xfId="14943" xr:uid="{00000000-0005-0000-0000-00005C390000}"/>
    <cellStyle name="Separador de milhares 4 2 4 8" xfId="11075" xr:uid="{00000000-0005-0000-0000-00005D390000}"/>
    <cellStyle name="Separador de milhares 4 2 4 8 2" xfId="12027" xr:uid="{00000000-0005-0000-0000-00005E390000}"/>
    <cellStyle name="Separador de milhares 4 2 4 8 2 2" xfId="13928" xr:uid="{00000000-0005-0000-0000-00005F390000}"/>
    <cellStyle name="Separador de milhares 4 2 4 8 2 2 2" xfId="16780" xr:uid="{00000000-0005-0000-0000-000060390000}"/>
    <cellStyle name="Separador de milhares 4 2 4 8 2 3" xfId="15319" xr:uid="{00000000-0005-0000-0000-000061390000}"/>
    <cellStyle name="Separador de milhares 4 2 4 8 3" xfId="13128" xr:uid="{00000000-0005-0000-0000-000062390000}"/>
    <cellStyle name="Separador de milhares 4 2 4 8 3 2" xfId="15982" xr:uid="{00000000-0005-0000-0000-000063390000}"/>
    <cellStyle name="Separador de milhares 4 2 4 8 4" xfId="14521" xr:uid="{00000000-0005-0000-0000-000064390000}"/>
    <cellStyle name="Separador de milhares 4 2 4 9" xfId="11626" xr:uid="{00000000-0005-0000-0000-000065390000}"/>
    <cellStyle name="Separador de milhares 4 2 4 9 2" xfId="13529" xr:uid="{00000000-0005-0000-0000-000066390000}"/>
    <cellStyle name="Separador de milhares 4 2 4 9 2 2" xfId="16381" xr:uid="{00000000-0005-0000-0000-000067390000}"/>
    <cellStyle name="Separador de milhares 4 2 4 9 3" xfId="14920" xr:uid="{00000000-0005-0000-0000-000068390000}"/>
    <cellStyle name="Separador de milhares 4 2 5" xfId="10097" xr:uid="{00000000-0005-0000-0000-000069390000}"/>
    <cellStyle name="Separador de milhares 4 2 5 10" xfId="12735" xr:uid="{00000000-0005-0000-0000-00006A390000}"/>
    <cellStyle name="Separador de milhares 4 2 5 10 2" xfId="15623" xr:uid="{00000000-0005-0000-0000-00006B390000}"/>
    <cellStyle name="Separador de milhares 4 2 5 11" xfId="14231" xr:uid="{00000000-0005-0000-0000-00006C390000}"/>
    <cellStyle name="Separador de milhares 4 2 5 2" xfId="10098" xr:uid="{00000000-0005-0000-0000-00006D390000}"/>
    <cellStyle name="Separador de milhares 4 2 5 2 2" xfId="10099" xr:uid="{00000000-0005-0000-0000-00006E390000}"/>
    <cellStyle name="Separador de milhares 4 2 5 2 2 2" xfId="10100" xr:uid="{00000000-0005-0000-0000-00006F390000}"/>
    <cellStyle name="Separador de milhares 4 2 5 2 2 2 2" xfId="11102" xr:uid="{00000000-0005-0000-0000-000070390000}"/>
    <cellStyle name="Separador de milhares 4 2 5 2 2 2 2 2" xfId="12054" xr:uid="{00000000-0005-0000-0000-000071390000}"/>
    <cellStyle name="Separador de milhares 4 2 5 2 2 2 2 2 2" xfId="13955" xr:uid="{00000000-0005-0000-0000-000072390000}"/>
    <cellStyle name="Separador de milhares 4 2 5 2 2 2 2 2 2 2" xfId="16807" xr:uid="{00000000-0005-0000-0000-000073390000}"/>
    <cellStyle name="Separador de milhares 4 2 5 2 2 2 2 2 3" xfId="15346" xr:uid="{00000000-0005-0000-0000-000074390000}"/>
    <cellStyle name="Separador de milhares 4 2 5 2 2 2 2 3" xfId="13155" xr:uid="{00000000-0005-0000-0000-000075390000}"/>
    <cellStyle name="Separador de milhares 4 2 5 2 2 2 2 3 2" xfId="16009" xr:uid="{00000000-0005-0000-0000-000076390000}"/>
    <cellStyle name="Separador de milhares 4 2 5 2 2 2 2 4" xfId="14548" xr:uid="{00000000-0005-0000-0000-000077390000}"/>
    <cellStyle name="Separador de milhares 4 2 5 2 2 2 3" xfId="11653" xr:uid="{00000000-0005-0000-0000-000078390000}"/>
    <cellStyle name="Separador de milhares 4 2 5 2 2 2 3 2" xfId="13556" xr:uid="{00000000-0005-0000-0000-000079390000}"/>
    <cellStyle name="Separador de milhares 4 2 5 2 2 2 3 2 2" xfId="16408" xr:uid="{00000000-0005-0000-0000-00007A390000}"/>
    <cellStyle name="Separador de milhares 4 2 5 2 2 2 3 3" xfId="14947" xr:uid="{00000000-0005-0000-0000-00007B390000}"/>
    <cellStyle name="Separador de milhares 4 2 5 2 2 2 4" xfId="12738" xr:uid="{00000000-0005-0000-0000-00007C390000}"/>
    <cellStyle name="Separador de milhares 4 2 5 2 2 2 4 2" xfId="15626" xr:uid="{00000000-0005-0000-0000-00007D390000}"/>
    <cellStyle name="Separador de milhares 4 2 5 2 2 2 5" xfId="14234" xr:uid="{00000000-0005-0000-0000-00007E390000}"/>
    <cellStyle name="Separador de milhares 4 2 5 2 2 3" xfId="11101" xr:uid="{00000000-0005-0000-0000-00007F390000}"/>
    <cellStyle name="Separador de milhares 4 2 5 2 2 3 2" xfId="12053" xr:uid="{00000000-0005-0000-0000-000080390000}"/>
    <cellStyle name="Separador de milhares 4 2 5 2 2 3 2 2" xfId="13954" xr:uid="{00000000-0005-0000-0000-000081390000}"/>
    <cellStyle name="Separador de milhares 4 2 5 2 2 3 2 2 2" xfId="16806" xr:uid="{00000000-0005-0000-0000-000082390000}"/>
    <cellStyle name="Separador de milhares 4 2 5 2 2 3 2 3" xfId="15345" xr:uid="{00000000-0005-0000-0000-000083390000}"/>
    <cellStyle name="Separador de milhares 4 2 5 2 2 3 3" xfId="13154" xr:uid="{00000000-0005-0000-0000-000084390000}"/>
    <cellStyle name="Separador de milhares 4 2 5 2 2 3 3 2" xfId="16008" xr:uid="{00000000-0005-0000-0000-000085390000}"/>
    <cellStyle name="Separador de milhares 4 2 5 2 2 3 4" xfId="14547" xr:uid="{00000000-0005-0000-0000-000086390000}"/>
    <cellStyle name="Separador de milhares 4 2 5 2 2 4" xfId="11652" xr:uid="{00000000-0005-0000-0000-000087390000}"/>
    <cellStyle name="Separador de milhares 4 2 5 2 2 4 2" xfId="13555" xr:uid="{00000000-0005-0000-0000-000088390000}"/>
    <cellStyle name="Separador de milhares 4 2 5 2 2 4 2 2" xfId="16407" xr:uid="{00000000-0005-0000-0000-000089390000}"/>
    <cellStyle name="Separador de milhares 4 2 5 2 2 4 3" xfId="14946" xr:uid="{00000000-0005-0000-0000-00008A390000}"/>
    <cellStyle name="Separador de milhares 4 2 5 2 2 5" xfId="12737" xr:uid="{00000000-0005-0000-0000-00008B390000}"/>
    <cellStyle name="Separador de milhares 4 2 5 2 2 5 2" xfId="15625" xr:uid="{00000000-0005-0000-0000-00008C390000}"/>
    <cellStyle name="Separador de milhares 4 2 5 2 2 6" xfId="14233" xr:uid="{00000000-0005-0000-0000-00008D390000}"/>
    <cellStyle name="Separador de milhares 4 2 5 2 3" xfId="10101" xr:uid="{00000000-0005-0000-0000-00008E390000}"/>
    <cellStyle name="Separador de milhares 4 2 5 2 3 2" xfId="10102" xr:uid="{00000000-0005-0000-0000-00008F390000}"/>
    <cellStyle name="Separador de milhares 4 2 5 2 3 2 2" xfId="11104" xr:uid="{00000000-0005-0000-0000-000090390000}"/>
    <cellStyle name="Separador de milhares 4 2 5 2 3 2 2 2" xfId="12056" xr:uid="{00000000-0005-0000-0000-000091390000}"/>
    <cellStyle name="Separador de milhares 4 2 5 2 3 2 2 2 2" xfId="13957" xr:uid="{00000000-0005-0000-0000-000092390000}"/>
    <cellStyle name="Separador de milhares 4 2 5 2 3 2 2 2 2 2" xfId="16809" xr:uid="{00000000-0005-0000-0000-000093390000}"/>
    <cellStyle name="Separador de milhares 4 2 5 2 3 2 2 2 3" xfId="15348" xr:uid="{00000000-0005-0000-0000-000094390000}"/>
    <cellStyle name="Separador de milhares 4 2 5 2 3 2 2 3" xfId="13157" xr:uid="{00000000-0005-0000-0000-000095390000}"/>
    <cellStyle name="Separador de milhares 4 2 5 2 3 2 2 3 2" xfId="16011" xr:uid="{00000000-0005-0000-0000-000096390000}"/>
    <cellStyle name="Separador de milhares 4 2 5 2 3 2 2 4" xfId="14550" xr:uid="{00000000-0005-0000-0000-000097390000}"/>
    <cellStyle name="Separador de milhares 4 2 5 2 3 2 3" xfId="11655" xr:uid="{00000000-0005-0000-0000-000098390000}"/>
    <cellStyle name="Separador de milhares 4 2 5 2 3 2 3 2" xfId="13558" xr:uid="{00000000-0005-0000-0000-000099390000}"/>
    <cellStyle name="Separador de milhares 4 2 5 2 3 2 3 2 2" xfId="16410" xr:uid="{00000000-0005-0000-0000-00009A390000}"/>
    <cellStyle name="Separador de milhares 4 2 5 2 3 2 3 3" xfId="14949" xr:uid="{00000000-0005-0000-0000-00009B390000}"/>
    <cellStyle name="Separador de milhares 4 2 5 2 3 2 4" xfId="12740" xr:uid="{00000000-0005-0000-0000-00009C390000}"/>
    <cellStyle name="Separador de milhares 4 2 5 2 3 2 4 2" xfId="15628" xr:uid="{00000000-0005-0000-0000-00009D390000}"/>
    <cellStyle name="Separador de milhares 4 2 5 2 3 2 5" xfId="14236" xr:uid="{00000000-0005-0000-0000-00009E390000}"/>
    <cellStyle name="Separador de milhares 4 2 5 2 3 3" xfId="11103" xr:uid="{00000000-0005-0000-0000-00009F390000}"/>
    <cellStyle name="Separador de milhares 4 2 5 2 3 3 2" xfId="12055" xr:uid="{00000000-0005-0000-0000-0000A0390000}"/>
    <cellStyle name="Separador de milhares 4 2 5 2 3 3 2 2" xfId="13956" xr:uid="{00000000-0005-0000-0000-0000A1390000}"/>
    <cellStyle name="Separador de milhares 4 2 5 2 3 3 2 2 2" xfId="16808" xr:uid="{00000000-0005-0000-0000-0000A2390000}"/>
    <cellStyle name="Separador de milhares 4 2 5 2 3 3 2 3" xfId="15347" xr:uid="{00000000-0005-0000-0000-0000A3390000}"/>
    <cellStyle name="Separador de milhares 4 2 5 2 3 3 3" xfId="13156" xr:uid="{00000000-0005-0000-0000-0000A4390000}"/>
    <cellStyle name="Separador de milhares 4 2 5 2 3 3 3 2" xfId="16010" xr:uid="{00000000-0005-0000-0000-0000A5390000}"/>
    <cellStyle name="Separador de milhares 4 2 5 2 3 3 4" xfId="14549" xr:uid="{00000000-0005-0000-0000-0000A6390000}"/>
    <cellStyle name="Separador de milhares 4 2 5 2 3 4" xfId="11654" xr:uid="{00000000-0005-0000-0000-0000A7390000}"/>
    <cellStyle name="Separador de milhares 4 2 5 2 3 4 2" xfId="13557" xr:uid="{00000000-0005-0000-0000-0000A8390000}"/>
    <cellStyle name="Separador de milhares 4 2 5 2 3 4 2 2" xfId="16409" xr:uid="{00000000-0005-0000-0000-0000A9390000}"/>
    <cellStyle name="Separador de milhares 4 2 5 2 3 4 3" xfId="14948" xr:uid="{00000000-0005-0000-0000-0000AA390000}"/>
    <cellStyle name="Separador de milhares 4 2 5 2 3 5" xfId="12739" xr:uid="{00000000-0005-0000-0000-0000AB390000}"/>
    <cellStyle name="Separador de milhares 4 2 5 2 3 5 2" xfId="15627" xr:uid="{00000000-0005-0000-0000-0000AC390000}"/>
    <cellStyle name="Separador de milhares 4 2 5 2 3 6" xfId="14235" xr:uid="{00000000-0005-0000-0000-0000AD390000}"/>
    <cellStyle name="Separador de milhares 4 2 5 2 4" xfId="10103" xr:uid="{00000000-0005-0000-0000-0000AE390000}"/>
    <cellStyle name="Separador de milhares 4 2 5 2 4 2" xfId="11105" xr:uid="{00000000-0005-0000-0000-0000AF390000}"/>
    <cellStyle name="Separador de milhares 4 2 5 2 4 2 2" xfId="12057" xr:uid="{00000000-0005-0000-0000-0000B0390000}"/>
    <cellStyle name="Separador de milhares 4 2 5 2 4 2 2 2" xfId="13958" xr:uid="{00000000-0005-0000-0000-0000B1390000}"/>
    <cellStyle name="Separador de milhares 4 2 5 2 4 2 2 2 2" xfId="16810" xr:uid="{00000000-0005-0000-0000-0000B2390000}"/>
    <cellStyle name="Separador de milhares 4 2 5 2 4 2 2 3" xfId="15349" xr:uid="{00000000-0005-0000-0000-0000B3390000}"/>
    <cellStyle name="Separador de milhares 4 2 5 2 4 2 3" xfId="13158" xr:uid="{00000000-0005-0000-0000-0000B4390000}"/>
    <cellStyle name="Separador de milhares 4 2 5 2 4 2 3 2" xfId="16012" xr:uid="{00000000-0005-0000-0000-0000B5390000}"/>
    <cellStyle name="Separador de milhares 4 2 5 2 4 2 4" xfId="14551" xr:uid="{00000000-0005-0000-0000-0000B6390000}"/>
    <cellStyle name="Separador de milhares 4 2 5 2 4 3" xfId="11656" xr:uid="{00000000-0005-0000-0000-0000B7390000}"/>
    <cellStyle name="Separador de milhares 4 2 5 2 4 3 2" xfId="13559" xr:uid="{00000000-0005-0000-0000-0000B8390000}"/>
    <cellStyle name="Separador de milhares 4 2 5 2 4 3 2 2" xfId="16411" xr:uid="{00000000-0005-0000-0000-0000B9390000}"/>
    <cellStyle name="Separador de milhares 4 2 5 2 4 3 3" xfId="14950" xr:uid="{00000000-0005-0000-0000-0000BA390000}"/>
    <cellStyle name="Separador de milhares 4 2 5 2 4 4" xfId="12741" xr:uid="{00000000-0005-0000-0000-0000BB390000}"/>
    <cellStyle name="Separador de milhares 4 2 5 2 4 4 2" xfId="15629" xr:uid="{00000000-0005-0000-0000-0000BC390000}"/>
    <cellStyle name="Separador de milhares 4 2 5 2 4 5" xfId="14237" xr:uid="{00000000-0005-0000-0000-0000BD390000}"/>
    <cellStyle name="Separador de milhares 4 2 5 2 5" xfId="11100" xr:uid="{00000000-0005-0000-0000-0000BE390000}"/>
    <cellStyle name="Separador de milhares 4 2 5 2 5 2" xfId="12052" xr:uid="{00000000-0005-0000-0000-0000BF390000}"/>
    <cellStyle name="Separador de milhares 4 2 5 2 5 2 2" xfId="13953" xr:uid="{00000000-0005-0000-0000-0000C0390000}"/>
    <cellStyle name="Separador de milhares 4 2 5 2 5 2 2 2" xfId="16805" xr:uid="{00000000-0005-0000-0000-0000C1390000}"/>
    <cellStyle name="Separador de milhares 4 2 5 2 5 2 3" xfId="15344" xr:uid="{00000000-0005-0000-0000-0000C2390000}"/>
    <cellStyle name="Separador de milhares 4 2 5 2 5 3" xfId="13153" xr:uid="{00000000-0005-0000-0000-0000C3390000}"/>
    <cellStyle name="Separador de milhares 4 2 5 2 5 3 2" xfId="16007" xr:uid="{00000000-0005-0000-0000-0000C4390000}"/>
    <cellStyle name="Separador de milhares 4 2 5 2 5 4" xfId="14546" xr:uid="{00000000-0005-0000-0000-0000C5390000}"/>
    <cellStyle name="Separador de milhares 4 2 5 2 6" xfId="11651" xr:uid="{00000000-0005-0000-0000-0000C6390000}"/>
    <cellStyle name="Separador de milhares 4 2 5 2 6 2" xfId="13554" xr:uid="{00000000-0005-0000-0000-0000C7390000}"/>
    <cellStyle name="Separador de milhares 4 2 5 2 6 2 2" xfId="16406" xr:uid="{00000000-0005-0000-0000-0000C8390000}"/>
    <cellStyle name="Separador de milhares 4 2 5 2 6 3" xfId="14945" xr:uid="{00000000-0005-0000-0000-0000C9390000}"/>
    <cellStyle name="Separador de milhares 4 2 5 2 7" xfId="12736" xr:uid="{00000000-0005-0000-0000-0000CA390000}"/>
    <cellStyle name="Separador de milhares 4 2 5 2 7 2" xfId="15624" xr:uid="{00000000-0005-0000-0000-0000CB390000}"/>
    <cellStyle name="Separador de milhares 4 2 5 2 8" xfId="14232" xr:uid="{00000000-0005-0000-0000-0000CC390000}"/>
    <cellStyle name="Separador de milhares 4 2 5 3" xfId="10104" xr:uid="{00000000-0005-0000-0000-0000CD390000}"/>
    <cellStyle name="Separador de milhares 4 2 5 3 2" xfId="10105" xr:uid="{00000000-0005-0000-0000-0000CE390000}"/>
    <cellStyle name="Separador de milhares 4 2 5 3 2 2" xfId="10106" xr:uid="{00000000-0005-0000-0000-0000CF390000}"/>
    <cellStyle name="Separador de milhares 4 2 5 3 2 2 2" xfId="11108" xr:uid="{00000000-0005-0000-0000-0000D0390000}"/>
    <cellStyle name="Separador de milhares 4 2 5 3 2 2 2 2" xfId="12060" xr:uid="{00000000-0005-0000-0000-0000D1390000}"/>
    <cellStyle name="Separador de milhares 4 2 5 3 2 2 2 2 2" xfId="13961" xr:uid="{00000000-0005-0000-0000-0000D2390000}"/>
    <cellStyle name="Separador de milhares 4 2 5 3 2 2 2 2 2 2" xfId="16813" xr:uid="{00000000-0005-0000-0000-0000D3390000}"/>
    <cellStyle name="Separador de milhares 4 2 5 3 2 2 2 2 3" xfId="15352" xr:uid="{00000000-0005-0000-0000-0000D4390000}"/>
    <cellStyle name="Separador de milhares 4 2 5 3 2 2 2 3" xfId="13161" xr:uid="{00000000-0005-0000-0000-0000D5390000}"/>
    <cellStyle name="Separador de milhares 4 2 5 3 2 2 2 3 2" xfId="16015" xr:uid="{00000000-0005-0000-0000-0000D6390000}"/>
    <cellStyle name="Separador de milhares 4 2 5 3 2 2 2 4" xfId="14554" xr:uid="{00000000-0005-0000-0000-0000D7390000}"/>
    <cellStyle name="Separador de milhares 4 2 5 3 2 2 3" xfId="11659" xr:uid="{00000000-0005-0000-0000-0000D8390000}"/>
    <cellStyle name="Separador de milhares 4 2 5 3 2 2 3 2" xfId="13562" xr:uid="{00000000-0005-0000-0000-0000D9390000}"/>
    <cellStyle name="Separador de milhares 4 2 5 3 2 2 3 2 2" xfId="16414" xr:uid="{00000000-0005-0000-0000-0000DA390000}"/>
    <cellStyle name="Separador de milhares 4 2 5 3 2 2 3 3" xfId="14953" xr:uid="{00000000-0005-0000-0000-0000DB390000}"/>
    <cellStyle name="Separador de milhares 4 2 5 3 2 2 4" xfId="12744" xr:uid="{00000000-0005-0000-0000-0000DC390000}"/>
    <cellStyle name="Separador de milhares 4 2 5 3 2 2 4 2" xfId="15632" xr:uid="{00000000-0005-0000-0000-0000DD390000}"/>
    <cellStyle name="Separador de milhares 4 2 5 3 2 2 5" xfId="14240" xr:uid="{00000000-0005-0000-0000-0000DE390000}"/>
    <cellStyle name="Separador de milhares 4 2 5 3 2 3" xfId="11107" xr:uid="{00000000-0005-0000-0000-0000DF390000}"/>
    <cellStyle name="Separador de milhares 4 2 5 3 2 3 2" xfId="12059" xr:uid="{00000000-0005-0000-0000-0000E0390000}"/>
    <cellStyle name="Separador de milhares 4 2 5 3 2 3 2 2" xfId="13960" xr:uid="{00000000-0005-0000-0000-0000E1390000}"/>
    <cellStyle name="Separador de milhares 4 2 5 3 2 3 2 2 2" xfId="16812" xr:uid="{00000000-0005-0000-0000-0000E2390000}"/>
    <cellStyle name="Separador de milhares 4 2 5 3 2 3 2 3" xfId="15351" xr:uid="{00000000-0005-0000-0000-0000E3390000}"/>
    <cellStyle name="Separador de milhares 4 2 5 3 2 3 3" xfId="13160" xr:uid="{00000000-0005-0000-0000-0000E4390000}"/>
    <cellStyle name="Separador de milhares 4 2 5 3 2 3 3 2" xfId="16014" xr:uid="{00000000-0005-0000-0000-0000E5390000}"/>
    <cellStyle name="Separador de milhares 4 2 5 3 2 3 4" xfId="14553" xr:uid="{00000000-0005-0000-0000-0000E6390000}"/>
    <cellStyle name="Separador de milhares 4 2 5 3 2 4" xfId="11658" xr:uid="{00000000-0005-0000-0000-0000E7390000}"/>
    <cellStyle name="Separador de milhares 4 2 5 3 2 4 2" xfId="13561" xr:uid="{00000000-0005-0000-0000-0000E8390000}"/>
    <cellStyle name="Separador de milhares 4 2 5 3 2 4 2 2" xfId="16413" xr:uid="{00000000-0005-0000-0000-0000E9390000}"/>
    <cellStyle name="Separador de milhares 4 2 5 3 2 4 3" xfId="14952" xr:uid="{00000000-0005-0000-0000-0000EA390000}"/>
    <cellStyle name="Separador de milhares 4 2 5 3 2 5" xfId="12743" xr:uid="{00000000-0005-0000-0000-0000EB390000}"/>
    <cellStyle name="Separador de milhares 4 2 5 3 2 5 2" xfId="15631" xr:uid="{00000000-0005-0000-0000-0000EC390000}"/>
    <cellStyle name="Separador de milhares 4 2 5 3 2 6" xfId="14239" xr:uid="{00000000-0005-0000-0000-0000ED390000}"/>
    <cellStyle name="Separador de milhares 4 2 5 3 3" xfId="10107" xr:uid="{00000000-0005-0000-0000-0000EE390000}"/>
    <cellStyle name="Separador de milhares 4 2 5 3 3 2" xfId="10108" xr:uid="{00000000-0005-0000-0000-0000EF390000}"/>
    <cellStyle name="Separador de milhares 4 2 5 3 3 2 2" xfId="11110" xr:uid="{00000000-0005-0000-0000-0000F0390000}"/>
    <cellStyle name="Separador de milhares 4 2 5 3 3 2 2 2" xfId="12062" xr:uid="{00000000-0005-0000-0000-0000F1390000}"/>
    <cellStyle name="Separador de milhares 4 2 5 3 3 2 2 2 2" xfId="13963" xr:uid="{00000000-0005-0000-0000-0000F2390000}"/>
    <cellStyle name="Separador de milhares 4 2 5 3 3 2 2 2 2 2" xfId="16815" xr:uid="{00000000-0005-0000-0000-0000F3390000}"/>
    <cellStyle name="Separador de milhares 4 2 5 3 3 2 2 2 3" xfId="15354" xr:uid="{00000000-0005-0000-0000-0000F4390000}"/>
    <cellStyle name="Separador de milhares 4 2 5 3 3 2 2 3" xfId="13163" xr:uid="{00000000-0005-0000-0000-0000F5390000}"/>
    <cellStyle name="Separador de milhares 4 2 5 3 3 2 2 3 2" xfId="16017" xr:uid="{00000000-0005-0000-0000-0000F6390000}"/>
    <cellStyle name="Separador de milhares 4 2 5 3 3 2 2 4" xfId="14556" xr:uid="{00000000-0005-0000-0000-0000F7390000}"/>
    <cellStyle name="Separador de milhares 4 2 5 3 3 2 3" xfId="11661" xr:uid="{00000000-0005-0000-0000-0000F8390000}"/>
    <cellStyle name="Separador de milhares 4 2 5 3 3 2 3 2" xfId="13564" xr:uid="{00000000-0005-0000-0000-0000F9390000}"/>
    <cellStyle name="Separador de milhares 4 2 5 3 3 2 3 2 2" xfId="16416" xr:uid="{00000000-0005-0000-0000-0000FA390000}"/>
    <cellStyle name="Separador de milhares 4 2 5 3 3 2 3 3" xfId="14955" xr:uid="{00000000-0005-0000-0000-0000FB390000}"/>
    <cellStyle name="Separador de milhares 4 2 5 3 3 2 4" xfId="12746" xr:uid="{00000000-0005-0000-0000-0000FC390000}"/>
    <cellStyle name="Separador de milhares 4 2 5 3 3 2 4 2" xfId="15634" xr:uid="{00000000-0005-0000-0000-0000FD390000}"/>
    <cellStyle name="Separador de milhares 4 2 5 3 3 2 5" xfId="14242" xr:uid="{00000000-0005-0000-0000-0000FE390000}"/>
    <cellStyle name="Separador de milhares 4 2 5 3 3 3" xfId="11109" xr:uid="{00000000-0005-0000-0000-0000FF390000}"/>
    <cellStyle name="Separador de milhares 4 2 5 3 3 3 2" xfId="12061" xr:uid="{00000000-0005-0000-0000-0000003A0000}"/>
    <cellStyle name="Separador de milhares 4 2 5 3 3 3 2 2" xfId="13962" xr:uid="{00000000-0005-0000-0000-0000013A0000}"/>
    <cellStyle name="Separador de milhares 4 2 5 3 3 3 2 2 2" xfId="16814" xr:uid="{00000000-0005-0000-0000-0000023A0000}"/>
    <cellStyle name="Separador de milhares 4 2 5 3 3 3 2 3" xfId="15353" xr:uid="{00000000-0005-0000-0000-0000033A0000}"/>
    <cellStyle name="Separador de milhares 4 2 5 3 3 3 3" xfId="13162" xr:uid="{00000000-0005-0000-0000-0000043A0000}"/>
    <cellStyle name="Separador de milhares 4 2 5 3 3 3 3 2" xfId="16016" xr:uid="{00000000-0005-0000-0000-0000053A0000}"/>
    <cellStyle name="Separador de milhares 4 2 5 3 3 3 4" xfId="14555" xr:uid="{00000000-0005-0000-0000-0000063A0000}"/>
    <cellStyle name="Separador de milhares 4 2 5 3 3 4" xfId="11660" xr:uid="{00000000-0005-0000-0000-0000073A0000}"/>
    <cellStyle name="Separador de milhares 4 2 5 3 3 4 2" xfId="13563" xr:uid="{00000000-0005-0000-0000-0000083A0000}"/>
    <cellStyle name="Separador de milhares 4 2 5 3 3 4 2 2" xfId="16415" xr:uid="{00000000-0005-0000-0000-0000093A0000}"/>
    <cellStyle name="Separador de milhares 4 2 5 3 3 4 3" xfId="14954" xr:uid="{00000000-0005-0000-0000-00000A3A0000}"/>
    <cellStyle name="Separador de milhares 4 2 5 3 3 5" xfId="12745" xr:uid="{00000000-0005-0000-0000-00000B3A0000}"/>
    <cellStyle name="Separador de milhares 4 2 5 3 3 5 2" xfId="15633" xr:uid="{00000000-0005-0000-0000-00000C3A0000}"/>
    <cellStyle name="Separador de milhares 4 2 5 3 3 6" xfId="14241" xr:uid="{00000000-0005-0000-0000-00000D3A0000}"/>
    <cellStyle name="Separador de milhares 4 2 5 3 4" xfId="10109" xr:uid="{00000000-0005-0000-0000-00000E3A0000}"/>
    <cellStyle name="Separador de milhares 4 2 5 3 4 2" xfId="11111" xr:uid="{00000000-0005-0000-0000-00000F3A0000}"/>
    <cellStyle name="Separador de milhares 4 2 5 3 4 2 2" xfId="12063" xr:uid="{00000000-0005-0000-0000-0000103A0000}"/>
    <cellStyle name="Separador de milhares 4 2 5 3 4 2 2 2" xfId="13964" xr:uid="{00000000-0005-0000-0000-0000113A0000}"/>
    <cellStyle name="Separador de milhares 4 2 5 3 4 2 2 2 2" xfId="16816" xr:uid="{00000000-0005-0000-0000-0000123A0000}"/>
    <cellStyle name="Separador de milhares 4 2 5 3 4 2 2 3" xfId="15355" xr:uid="{00000000-0005-0000-0000-0000133A0000}"/>
    <cellStyle name="Separador de milhares 4 2 5 3 4 2 3" xfId="13164" xr:uid="{00000000-0005-0000-0000-0000143A0000}"/>
    <cellStyle name="Separador de milhares 4 2 5 3 4 2 3 2" xfId="16018" xr:uid="{00000000-0005-0000-0000-0000153A0000}"/>
    <cellStyle name="Separador de milhares 4 2 5 3 4 2 4" xfId="14557" xr:uid="{00000000-0005-0000-0000-0000163A0000}"/>
    <cellStyle name="Separador de milhares 4 2 5 3 4 3" xfId="11662" xr:uid="{00000000-0005-0000-0000-0000173A0000}"/>
    <cellStyle name="Separador de milhares 4 2 5 3 4 3 2" xfId="13565" xr:uid="{00000000-0005-0000-0000-0000183A0000}"/>
    <cellStyle name="Separador de milhares 4 2 5 3 4 3 2 2" xfId="16417" xr:uid="{00000000-0005-0000-0000-0000193A0000}"/>
    <cellStyle name="Separador de milhares 4 2 5 3 4 3 3" xfId="14956" xr:uid="{00000000-0005-0000-0000-00001A3A0000}"/>
    <cellStyle name="Separador de milhares 4 2 5 3 4 4" xfId="12747" xr:uid="{00000000-0005-0000-0000-00001B3A0000}"/>
    <cellStyle name="Separador de milhares 4 2 5 3 4 4 2" xfId="15635" xr:uid="{00000000-0005-0000-0000-00001C3A0000}"/>
    <cellStyle name="Separador de milhares 4 2 5 3 4 5" xfId="14243" xr:uid="{00000000-0005-0000-0000-00001D3A0000}"/>
    <cellStyle name="Separador de milhares 4 2 5 3 5" xfId="11106" xr:uid="{00000000-0005-0000-0000-00001E3A0000}"/>
    <cellStyle name="Separador de milhares 4 2 5 3 5 2" xfId="12058" xr:uid="{00000000-0005-0000-0000-00001F3A0000}"/>
    <cellStyle name="Separador de milhares 4 2 5 3 5 2 2" xfId="13959" xr:uid="{00000000-0005-0000-0000-0000203A0000}"/>
    <cellStyle name="Separador de milhares 4 2 5 3 5 2 2 2" xfId="16811" xr:uid="{00000000-0005-0000-0000-0000213A0000}"/>
    <cellStyle name="Separador de milhares 4 2 5 3 5 2 3" xfId="15350" xr:uid="{00000000-0005-0000-0000-0000223A0000}"/>
    <cellStyle name="Separador de milhares 4 2 5 3 5 3" xfId="13159" xr:uid="{00000000-0005-0000-0000-0000233A0000}"/>
    <cellStyle name="Separador de milhares 4 2 5 3 5 3 2" xfId="16013" xr:uid="{00000000-0005-0000-0000-0000243A0000}"/>
    <cellStyle name="Separador de milhares 4 2 5 3 5 4" xfId="14552" xr:uid="{00000000-0005-0000-0000-0000253A0000}"/>
    <cellStyle name="Separador de milhares 4 2 5 3 6" xfId="11657" xr:uid="{00000000-0005-0000-0000-0000263A0000}"/>
    <cellStyle name="Separador de milhares 4 2 5 3 6 2" xfId="13560" xr:uid="{00000000-0005-0000-0000-0000273A0000}"/>
    <cellStyle name="Separador de milhares 4 2 5 3 6 2 2" xfId="16412" xr:uid="{00000000-0005-0000-0000-0000283A0000}"/>
    <cellStyle name="Separador de milhares 4 2 5 3 6 3" xfId="14951" xr:uid="{00000000-0005-0000-0000-0000293A0000}"/>
    <cellStyle name="Separador de milhares 4 2 5 3 7" xfId="12742" xr:uid="{00000000-0005-0000-0000-00002A3A0000}"/>
    <cellStyle name="Separador de milhares 4 2 5 3 7 2" xfId="15630" xr:uid="{00000000-0005-0000-0000-00002B3A0000}"/>
    <cellStyle name="Separador de milhares 4 2 5 3 8" xfId="14238" xr:uid="{00000000-0005-0000-0000-00002C3A0000}"/>
    <cellStyle name="Separador de milhares 4 2 5 4" xfId="10110" xr:uid="{00000000-0005-0000-0000-00002D3A0000}"/>
    <cellStyle name="Separador de milhares 4 2 5 4 2" xfId="10111" xr:uid="{00000000-0005-0000-0000-00002E3A0000}"/>
    <cellStyle name="Separador de milhares 4 2 5 4 2 2" xfId="10112" xr:uid="{00000000-0005-0000-0000-00002F3A0000}"/>
    <cellStyle name="Separador de milhares 4 2 5 4 2 2 2" xfId="11114" xr:uid="{00000000-0005-0000-0000-0000303A0000}"/>
    <cellStyle name="Separador de milhares 4 2 5 4 2 2 2 2" xfId="12066" xr:uid="{00000000-0005-0000-0000-0000313A0000}"/>
    <cellStyle name="Separador de milhares 4 2 5 4 2 2 2 2 2" xfId="13967" xr:uid="{00000000-0005-0000-0000-0000323A0000}"/>
    <cellStyle name="Separador de milhares 4 2 5 4 2 2 2 2 2 2" xfId="16819" xr:uid="{00000000-0005-0000-0000-0000333A0000}"/>
    <cellStyle name="Separador de milhares 4 2 5 4 2 2 2 2 3" xfId="15358" xr:uid="{00000000-0005-0000-0000-0000343A0000}"/>
    <cellStyle name="Separador de milhares 4 2 5 4 2 2 2 3" xfId="13167" xr:uid="{00000000-0005-0000-0000-0000353A0000}"/>
    <cellStyle name="Separador de milhares 4 2 5 4 2 2 2 3 2" xfId="16021" xr:uid="{00000000-0005-0000-0000-0000363A0000}"/>
    <cellStyle name="Separador de milhares 4 2 5 4 2 2 2 4" xfId="14560" xr:uid="{00000000-0005-0000-0000-0000373A0000}"/>
    <cellStyle name="Separador de milhares 4 2 5 4 2 2 3" xfId="11665" xr:uid="{00000000-0005-0000-0000-0000383A0000}"/>
    <cellStyle name="Separador de milhares 4 2 5 4 2 2 3 2" xfId="13568" xr:uid="{00000000-0005-0000-0000-0000393A0000}"/>
    <cellStyle name="Separador de milhares 4 2 5 4 2 2 3 2 2" xfId="16420" xr:uid="{00000000-0005-0000-0000-00003A3A0000}"/>
    <cellStyle name="Separador de milhares 4 2 5 4 2 2 3 3" xfId="14959" xr:uid="{00000000-0005-0000-0000-00003B3A0000}"/>
    <cellStyle name="Separador de milhares 4 2 5 4 2 2 4" xfId="12750" xr:uid="{00000000-0005-0000-0000-00003C3A0000}"/>
    <cellStyle name="Separador de milhares 4 2 5 4 2 2 4 2" xfId="15638" xr:uid="{00000000-0005-0000-0000-00003D3A0000}"/>
    <cellStyle name="Separador de milhares 4 2 5 4 2 2 5" xfId="14246" xr:uid="{00000000-0005-0000-0000-00003E3A0000}"/>
    <cellStyle name="Separador de milhares 4 2 5 4 2 3" xfId="11113" xr:uid="{00000000-0005-0000-0000-00003F3A0000}"/>
    <cellStyle name="Separador de milhares 4 2 5 4 2 3 2" xfId="12065" xr:uid="{00000000-0005-0000-0000-0000403A0000}"/>
    <cellStyle name="Separador de milhares 4 2 5 4 2 3 2 2" xfId="13966" xr:uid="{00000000-0005-0000-0000-0000413A0000}"/>
    <cellStyle name="Separador de milhares 4 2 5 4 2 3 2 2 2" xfId="16818" xr:uid="{00000000-0005-0000-0000-0000423A0000}"/>
    <cellStyle name="Separador de milhares 4 2 5 4 2 3 2 3" xfId="15357" xr:uid="{00000000-0005-0000-0000-0000433A0000}"/>
    <cellStyle name="Separador de milhares 4 2 5 4 2 3 3" xfId="13166" xr:uid="{00000000-0005-0000-0000-0000443A0000}"/>
    <cellStyle name="Separador de milhares 4 2 5 4 2 3 3 2" xfId="16020" xr:uid="{00000000-0005-0000-0000-0000453A0000}"/>
    <cellStyle name="Separador de milhares 4 2 5 4 2 3 4" xfId="14559" xr:uid="{00000000-0005-0000-0000-0000463A0000}"/>
    <cellStyle name="Separador de milhares 4 2 5 4 2 4" xfId="11664" xr:uid="{00000000-0005-0000-0000-0000473A0000}"/>
    <cellStyle name="Separador de milhares 4 2 5 4 2 4 2" xfId="13567" xr:uid="{00000000-0005-0000-0000-0000483A0000}"/>
    <cellStyle name="Separador de milhares 4 2 5 4 2 4 2 2" xfId="16419" xr:uid="{00000000-0005-0000-0000-0000493A0000}"/>
    <cellStyle name="Separador de milhares 4 2 5 4 2 4 3" xfId="14958" xr:uid="{00000000-0005-0000-0000-00004A3A0000}"/>
    <cellStyle name="Separador de milhares 4 2 5 4 2 5" xfId="12749" xr:uid="{00000000-0005-0000-0000-00004B3A0000}"/>
    <cellStyle name="Separador de milhares 4 2 5 4 2 5 2" xfId="15637" xr:uid="{00000000-0005-0000-0000-00004C3A0000}"/>
    <cellStyle name="Separador de milhares 4 2 5 4 2 6" xfId="14245" xr:uid="{00000000-0005-0000-0000-00004D3A0000}"/>
    <cellStyle name="Separador de milhares 4 2 5 4 3" xfId="10113" xr:uid="{00000000-0005-0000-0000-00004E3A0000}"/>
    <cellStyle name="Separador de milhares 4 2 5 4 3 2" xfId="10114" xr:uid="{00000000-0005-0000-0000-00004F3A0000}"/>
    <cellStyle name="Separador de milhares 4 2 5 4 3 2 2" xfId="11116" xr:uid="{00000000-0005-0000-0000-0000503A0000}"/>
    <cellStyle name="Separador de milhares 4 2 5 4 3 2 2 2" xfId="12068" xr:uid="{00000000-0005-0000-0000-0000513A0000}"/>
    <cellStyle name="Separador de milhares 4 2 5 4 3 2 2 2 2" xfId="13969" xr:uid="{00000000-0005-0000-0000-0000523A0000}"/>
    <cellStyle name="Separador de milhares 4 2 5 4 3 2 2 2 2 2" xfId="16821" xr:uid="{00000000-0005-0000-0000-0000533A0000}"/>
    <cellStyle name="Separador de milhares 4 2 5 4 3 2 2 2 3" xfId="15360" xr:uid="{00000000-0005-0000-0000-0000543A0000}"/>
    <cellStyle name="Separador de milhares 4 2 5 4 3 2 2 3" xfId="13169" xr:uid="{00000000-0005-0000-0000-0000553A0000}"/>
    <cellStyle name="Separador de milhares 4 2 5 4 3 2 2 3 2" xfId="16023" xr:uid="{00000000-0005-0000-0000-0000563A0000}"/>
    <cellStyle name="Separador de milhares 4 2 5 4 3 2 2 4" xfId="14562" xr:uid="{00000000-0005-0000-0000-0000573A0000}"/>
    <cellStyle name="Separador de milhares 4 2 5 4 3 2 3" xfId="11667" xr:uid="{00000000-0005-0000-0000-0000583A0000}"/>
    <cellStyle name="Separador de milhares 4 2 5 4 3 2 3 2" xfId="13570" xr:uid="{00000000-0005-0000-0000-0000593A0000}"/>
    <cellStyle name="Separador de milhares 4 2 5 4 3 2 3 2 2" xfId="16422" xr:uid="{00000000-0005-0000-0000-00005A3A0000}"/>
    <cellStyle name="Separador de milhares 4 2 5 4 3 2 3 3" xfId="14961" xr:uid="{00000000-0005-0000-0000-00005B3A0000}"/>
    <cellStyle name="Separador de milhares 4 2 5 4 3 2 4" xfId="12752" xr:uid="{00000000-0005-0000-0000-00005C3A0000}"/>
    <cellStyle name="Separador de milhares 4 2 5 4 3 2 4 2" xfId="15640" xr:uid="{00000000-0005-0000-0000-00005D3A0000}"/>
    <cellStyle name="Separador de milhares 4 2 5 4 3 2 5" xfId="14248" xr:uid="{00000000-0005-0000-0000-00005E3A0000}"/>
    <cellStyle name="Separador de milhares 4 2 5 4 3 3" xfId="11115" xr:uid="{00000000-0005-0000-0000-00005F3A0000}"/>
    <cellStyle name="Separador de milhares 4 2 5 4 3 3 2" xfId="12067" xr:uid="{00000000-0005-0000-0000-0000603A0000}"/>
    <cellStyle name="Separador de milhares 4 2 5 4 3 3 2 2" xfId="13968" xr:uid="{00000000-0005-0000-0000-0000613A0000}"/>
    <cellStyle name="Separador de milhares 4 2 5 4 3 3 2 2 2" xfId="16820" xr:uid="{00000000-0005-0000-0000-0000623A0000}"/>
    <cellStyle name="Separador de milhares 4 2 5 4 3 3 2 3" xfId="15359" xr:uid="{00000000-0005-0000-0000-0000633A0000}"/>
    <cellStyle name="Separador de milhares 4 2 5 4 3 3 3" xfId="13168" xr:uid="{00000000-0005-0000-0000-0000643A0000}"/>
    <cellStyle name="Separador de milhares 4 2 5 4 3 3 3 2" xfId="16022" xr:uid="{00000000-0005-0000-0000-0000653A0000}"/>
    <cellStyle name="Separador de milhares 4 2 5 4 3 3 4" xfId="14561" xr:uid="{00000000-0005-0000-0000-0000663A0000}"/>
    <cellStyle name="Separador de milhares 4 2 5 4 3 4" xfId="11666" xr:uid="{00000000-0005-0000-0000-0000673A0000}"/>
    <cellStyle name="Separador de milhares 4 2 5 4 3 4 2" xfId="13569" xr:uid="{00000000-0005-0000-0000-0000683A0000}"/>
    <cellStyle name="Separador de milhares 4 2 5 4 3 4 2 2" xfId="16421" xr:uid="{00000000-0005-0000-0000-0000693A0000}"/>
    <cellStyle name="Separador de milhares 4 2 5 4 3 4 3" xfId="14960" xr:uid="{00000000-0005-0000-0000-00006A3A0000}"/>
    <cellStyle name="Separador de milhares 4 2 5 4 3 5" xfId="12751" xr:uid="{00000000-0005-0000-0000-00006B3A0000}"/>
    <cellStyle name="Separador de milhares 4 2 5 4 3 5 2" xfId="15639" xr:uid="{00000000-0005-0000-0000-00006C3A0000}"/>
    <cellStyle name="Separador de milhares 4 2 5 4 3 6" xfId="14247" xr:uid="{00000000-0005-0000-0000-00006D3A0000}"/>
    <cellStyle name="Separador de milhares 4 2 5 4 4" xfId="10115" xr:uid="{00000000-0005-0000-0000-00006E3A0000}"/>
    <cellStyle name="Separador de milhares 4 2 5 4 4 2" xfId="11117" xr:uid="{00000000-0005-0000-0000-00006F3A0000}"/>
    <cellStyle name="Separador de milhares 4 2 5 4 4 2 2" xfId="12069" xr:uid="{00000000-0005-0000-0000-0000703A0000}"/>
    <cellStyle name="Separador de milhares 4 2 5 4 4 2 2 2" xfId="13970" xr:uid="{00000000-0005-0000-0000-0000713A0000}"/>
    <cellStyle name="Separador de milhares 4 2 5 4 4 2 2 2 2" xfId="16822" xr:uid="{00000000-0005-0000-0000-0000723A0000}"/>
    <cellStyle name="Separador de milhares 4 2 5 4 4 2 2 3" xfId="15361" xr:uid="{00000000-0005-0000-0000-0000733A0000}"/>
    <cellStyle name="Separador de milhares 4 2 5 4 4 2 3" xfId="13170" xr:uid="{00000000-0005-0000-0000-0000743A0000}"/>
    <cellStyle name="Separador de milhares 4 2 5 4 4 2 3 2" xfId="16024" xr:uid="{00000000-0005-0000-0000-0000753A0000}"/>
    <cellStyle name="Separador de milhares 4 2 5 4 4 2 4" xfId="14563" xr:uid="{00000000-0005-0000-0000-0000763A0000}"/>
    <cellStyle name="Separador de milhares 4 2 5 4 4 3" xfId="11668" xr:uid="{00000000-0005-0000-0000-0000773A0000}"/>
    <cellStyle name="Separador de milhares 4 2 5 4 4 3 2" xfId="13571" xr:uid="{00000000-0005-0000-0000-0000783A0000}"/>
    <cellStyle name="Separador de milhares 4 2 5 4 4 3 2 2" xfId="16423" xr:uid="{00000000-0005-0000-0000-0000793A0000}"/>
    <cellStyle name="Separador de milhares 4 2 5 4 4 3 3" xfId="14962" xr:uid="{00000000-0005-0000-0000-00007A3A0000}"/>
    <cellStyle name="Separador de milhares 4 2 5 4 4 4" xfId="12753" xr:uid="{00000000-0005-0000-0000-00007B3A0000}"/>
    <cellStyle name="Separador de milhares 4 2 5 4 4 4 2" xfId="15641" xr:uid="{00000000-0005-0000-0000-00007C3A0000}"/>
    <cellStyle name="Separador de milhares 4 2 5 4 4 5" xfId="14249" xr:uid="{00000000-0005-0000-0000-00007D3A0000}"/>
    <cellStyle name="Separador de milhares 4 2 5 4 5" xfId="11112" xr:uid="{00000000-0005-0000-0000-00007E3A0000}"/>
    <cellStyle name="Separador de milhares 4 2 5 4 5 2" xfId="12064" xr:uid="{00000000-0005-0000-0000-00007F3A0000}"/>
    <cellStyle name="Separador de milhares 4 2 5 4 5 2 2" xfId="13965" xr:uid="{00000000-0005-0000-0000-0000803A0000}"/>
    <cellStyle name="Separador de milhares 4 2 5 4 5 2 2 2" xfId="16817" xr:uid="{00000000-0005-0000-0000-0000813A0000}"/>
    <cellStyle name="Separador de milhares 4 2 5 4 5 2 3" xfId="15356" xr:uid="{00000000-0005-0000-0000-0000823A0000}"/>
    <cellStyle name="Separador de milhares 4 2 5 4 5 3" xfId="13165" xr:uid="{00000000-0005-0000-0000-0000833A0000}"/>
    <cellStyle name="Separador de milhares 4 2 5 4 5 3 2" xfId="16019" xr:uid="{00000000-0005-0000-0000-0000843A0000}"/>
    <cellStyle name="Separador de milhares 4 2 5 4 5 4" xfId="14558" xr:uid="{00000000-0005-0000-0000-0000853A0000}"/>
    <cellStyle name="Separador de milhares 4 2 5 4 6" xfId="11663" xr:uid="{00000000-0005-0000-0000-0000863A0000}"/>
    <cellStyle name="Separador de milhares 4 2 5 4 6 2" xfId="13566" xr:uid="{00000000-0005-0000-0000-0000873A0000}"/>
    <cellStyle name="Separador de milhares 4 2 5 4 6 2 2" xfId="16418" xr:uid="{00000000-0005-0000-0000-0000883A0000}"/>
    <cellStyle name="Separador de milhares 4 2 5 4 6 3" xfId="14957" xr:uid="{00000000-0005-0000-0000-0000893A0000}"/>
    <cellStyle name="Separador de milhares 4 2 5 4 7" xfId="12748" xr:uid="{00000000-0005-0000-0000-00008A3A0000}"/>
    <cellStyle name="Separador de milhares 4 2 5 4 7 2" xfId="15636" xr:uid="{00000000-0005-0000-0000-00008B3A0000}"/>
    <cellStyle name="Separador de milhares 4 2 5 4 8" xfId="14244" xr:uid="{00000000-0005-0000-0000-00008C3A0000}"/>
    <cellStyle name="Separador de milhares 4 2 5 5" xfId="10116" xr:uid="{00000000-0005-0000-0000-00008D3A0000}"/>
    <cellStyle name="Separador de milhares 4 2 5 5 2" xfId="10117" xr:uid="{00000000-0005-0000-0000-00008E3A0000}"/>
    <cellStyle name="Separador de milhares 4 2 5 5 2 2" xfId="11119" xr:uid="{00000000-0005-0000-0000-00008F3A0000}"/>
    <cellStyle name="Separador de milhares 4 2 5 5 2 2 2" xfId="12071" xr:uid="{00000000-0005-0000-0000-0000903A0000}"/>
    <cellStyle name="Separador de milhares 4 2 5 5 2 2 2 2" xfId="13972" xr:uid="{00000000-0005-0000-0000-0000913A0000}"/>
    <cellStyle name="Separador de milhares 4 2 5 5 2 2 2 2 2" xfId="16824" xr:uid="{00000000-0005-0000-0000-0000923A0000}"/>
    <cellStyle name="Separador de milhares 4 2 5 5 2 2 2 3" xfId="15363" xr:uid="{00000000-0005-0000-0000-0000933A0000}"/>
    <cellStyle name="Separador de milhares 4 2 5 5 2 2 3" xfId="13172" xr:uid="{00000000-0005-0000-0000-0000943A0000}"/>
    <cellStyle name="Separador de milhares 4 2 5 5 2 2 3 2" xfId="16026" xr:uid="{00000000-0005-0000-0000-0000953A0000}"/>
    <cellStyle name="Separador de milhares 4 2 5 5 2 2 4" xfId="14565" xr:uid="{00000000-0005-0000-0000-0000963A0000}"/>
    <cellStyle name="Separador de milhares 4 2 5 5 2 3" xfId="11670" xr:uid="{00000000-0005-0000-0000-0000973A0000}"/>
    <cellStyle name="Separador de milhares 4 2 5 5 2 3 2" xfId="13573" xr:uid="{00000000-0005-0000-0000-0000983A0000}"/>
    <cellStyle name="Separador de milhares 4 2 5 5 2 3 2 2" xfId="16425" xr:uid="{00000000-0005-0000-0000-0000993A0000}"/>
    <cellStyle name="Separador de milhares 4 2 5 5 2 3 3" xfId="14964" xr:uid="{00000000-0005-0000-0000-00009A3A0000}"/>
    <cellStyle name="Separador de milhares 4 2 5 5 2 4" xfId="12755" xr:uid="{00000000-0005-0000-0000-00009B3A0000}"/>
    <cellStyle name="Separador de milhares 4 2 5 5 2 4 2" xfId="15643" xr:uid="{00000000-0005-0000-0000-00009C3A0000}"/>
    <cellStyle name="Separador de milhares 4 2 5 5 2 5" xfId="14251" xr:uid="{00000000-0005-0000-0000-00009D3A0000}"/>
    <cellStyle name="Separador de milhares 4 2 5 5 3" xfId="11118" xr:uid="{00000000-0005-0000-0000-00009E3A0000}"/>
    <cellStyle name="Separador de milhares 4 2 5 5 3 2" xfId="12070" xr:uid="{00000000-0005-0000-0000-00009F3A0000}"/>
    <cellStyle name="Separador de milhares 4 2 5 5 3 2 2" xfId="13971" xr:uid="{00000000-0005-0000-0000-0000A03A0000}"/>
    <cellStyle name="Separador de milhares 4 2 5 5 3 2 2 2" xfId="16823" xr:uid="{00000000-0005-0000-0000-0000A13A0000}"/>
    <cellStyle name="Separador de milhares 4 2 5 5 3 2 3" xfId="15362" xr:uid="{00000000-0005-0000-0000-0000A23A0000}"/>
    <cellStyle name="Separador de milhares 4 2 5 5 3 3" xfId="13171" xr:uid="{00000000-0005-0000-0000-0000A33A0000}"/>
    <cellStyle name="Separador de milhares 4 2 5 5 3 3 2" xfId="16025" xr:uid="{00000000-0005-0000-0000-0000A43A0000}"/>
    <cellStyle name="Separador de milhares 4 2 5 5 3 4" xfId="14564" xr:uid="{00000000-0005-0000-0000-0000A53A0000}"/>
    <cellStyle name="Separador de milhares 4 2 5 5 4" xfId="11669" xr:uid="{00000000-0005-0000-0000-0000A63A0000}"/>
    <cellStyle name="Separador de milhares 4 2 5 5 4 2" xfId="13572" xr:uid="{00000000-0005-0000-0000-0000A73A0000}"/>
    <cellStyle name="Separador de milhares 4 2 5 5 4 2 2" xfId="16424" xr:uid="{00000000-0005-0000-0000-0000A83A0000}"/>
    <cellStyle name="Separador de milhares 4 2 5 5 4 3" xfId="14963" xr:uid="{00000000-0005-0000-0000-0000A93A0000}"/>
    <cellStyle name="Separador de milhares 4 2 5 5 5" xfId="12754" xr:uid="{00000000-0005-0000-0000-0000AA3A0000}"/>
    <cellStyle name="Separador de milhares 4 2 5 5 5 2" xfId="15642" xr:uid="{00000000-0005-0000-0000-0000AB3A0000}"/>
    <cellStyle name="Separador de milhares 4 2 5 5 6" xfId="14250" xr:uid="{00000000-0005-0000-0000-0000AC3A0000}"/>
    <cellStyle name="Separador de milhares 4 2 5 6" xfId="10118" xr:uid="{00000000-0005-0000-0000-0000AD3A0000}"/>
    <cellStyle name="Separador de milhares 4 2 5 6 2" xfId="10119" xr:uid="{00000000-0005-0000-0000-0000AE3A0000}"/>
    <cellStyle name="Separador de milhares 4 2 5 6 2 2" xfId="11121" xr:uid="{00000000-0005-0000-0000-0000AF3A0000}"/>
    <cellStyle name="Separador de milhares 4 2 5 6 2 2 2" xfId="12073" xr:uid="{00000000-0005-0000-0000-0000B03A0000}"/>
    <cellStyle name="Separador de milhares 4 2 5 6 2 2 2 2" xfId="13974" xr:uid="{00000000-0005-0000-0000-0000B13A0000}"/>
    <cellStyle name="Separador de milhares 4 2 5 6 2 2 2 2 2" xfId="16826" xr:uid="{00000000-0005-0000-0000-0000B23A0000}"/>
    <cellStyle name="Separador de milhares 4 2 5 6 2 2 2 3" xfId="15365" xr:uid="{00000000-0005-0000-0000-0000B33A0000}"/>
    <cellStyle name="Separador de milhares 4 2 5 6 2 2 3" xfId="13174" xr:uid="{00000000-0005-0000-0000-0000B43A0000}"/>
    <cellStyle name="Separador de milhares 4 2 5 6 2 2 3 2" xfId="16028" xr:uid="{00000000-0005-0000-0000-0000B53A0000}"/>
    <cellStyle name="Separador de milhares 4 2 5 6 2 2 4" xfId="14567" xr:uid="{00000000-0005-0000-0000-0000B63A0000}"/>
    <cellStyle name="Separador de milhares 4 2 5 6 2 3" xfId="11672" xr:uid="{00000000-0005-0000-0000-0000B73A0000}"/>
    <cellStyle name="Separador de milhares 4 2 5 6 2 3 2" xfId="13575" xr:uid="{00000000-0005-0000-0000-0000B83A0000}"/>
    <cellStyle name="Separador de milhares 4 2 5 6 2 3 2 2" xfId="16427" xr:uid="{00000000-0005-0000-0000-0000B93A0000}"/>
    <cellStyle name="Separador de milhares 4 2 5 6 2 3 3" xfId="14966" xr:uid="{00000000-0005-0000-0000-0000BA3A0000}"/>
    <cellStyle name="Separador de milhares 4 2 5 6 2 4" xfId="12757" xr:uid="{00000000-0005-0000-0000-0000BB3A0000}"/>
    <cellStyle name="Separador de milhares 4 2 5 6 2 4 2" xfId="15645" xr:uid="{00000000-0005-0000-0000-0000BC3A0000}"/>
    <cellStyle name="Separador de milhares 4 2 5 6 2 5" xfId="14253" xr:uid="{00000000-0005-0000-0000-0000BD3A0000}"/>
    <cellStyle name="Separador de milhares 4 2 5 6 3" xfId="11120" xr:uid="{00000000-0005-0000-0000-0000BE3A0000}"/>
    <cellStyle name="Separador de milhares 4 2 5 6 3 2" xfId="12072" xr:uid="{00000000-0005-0000-0000-0000BF3A0000}"/>
    <cellStyle name="Separador de milhares 4 2 5 6 3 2 2" xfId="13973" xr:uid="{00000000-0005-0000-0000-0000C03A0000}"/>
    <cellStyle name="Separador de milhares 4 2 5 6 3 2 2 2" xfId="16825" xr:uid="{00000000-0005-0000-0000-0000C13A0000}"/>
    <cellStyle name="Separador de milhares 4 2 5 6 3 2 3" xfId="15364" xr:uid="{00000000-0005-0000-0000-0000C23A0000}"/>
    <cellStyle name="Separador de milhares 4 2 5 6 3 3" xfId="13173" xr:uid="{00000000-0005-0000-0000-0000C33A0000}"/>
    <cellStyle name="Separador de milhares 4 2 5 6 3 3 2" xfId="16027" xr:uid="{00000000-0005-0000-0000-0000C43A0000}"/>
    <cellStyle name="Separador de milhares 4 2 5 6 3 4" xfId="14566" xr:uid="{00000000-0005-0000-0000-0000C53A0000}"/>
    <cellStyle name="Separador de milhares 4 2 5 6 4" xfId="11671" xr:uid="{00000000-0005-0000-0000-0000C63A0000}"/>
    <cellStyle name="Separador de milhares 4 2 5 6 4 2" xfId="13574" xr:uid="{00000000-0005-0000-0000-0000C73A0000}"/>
    <cellStyle name="Separador de milhares 4 2 5 6 4 2 2" xfId="16426" xr:uid="{00000000-0005-0000-0000-0000C83A0000}"/>
    <cellStyle name="Separador de milhares 4 2 5 6 4 3" xfId="14965" xr:uid="{00000000-0005-0000-0000-0000C93A0000}"/>
    <cellStyle name="Separador de milhares 4 2 5 6 5" xfId="12756" xr:uid="{00000000-0005-0000-0000-0000CA3A0000}"/>
    <cellStyle name="Separador de milhares 4 2 5 6 5 2" xfId="15644" xr:uid="{00000000-0005-0000-0000-0000CB3A0000}"/>
    <cellStyle name="Separador de milhares 4 2 5 6 6" xfId="14252" xr:uid="{00000000-0005-0000-0000-0000CC3A0000}"/>
    <cellStyle name="Separador de milhares 4 2 5 7" xfId="10120" xr:uid="{00000000-0005-0000-0000-0000CD3A0000}"/>
    <cellStyle name="Separador de milhares 4 2 5 7 2" xfId="11122" xr:uid="{00000000-0005-0000-0000-0000CE3A0000}"/>
    <cellStyle name="Separador de milhares 4 2 5 7 2 2" xfId="12074" xr:uid="{00000000-0005-0000-0000-0000CF3A0000}"/>
    <cellStyle name="Separador de milhares 4 2 5 7 2 2 2" xfId="13975" xr:uid="{00000000-0005-0000-0000-0000D03A0000}"/>
    <cellStyle name="Separador de milhares 4 2 5 7 2 2 2 2" xfId="16827" xr:uid="{00000000-0005-0000-0000-0000D13A0000}"/>
    <cellStyle name="Separador de milhares 4 2 5 7 2 2 3" xfId="15366" xr:uid="{00000000-0005-0000-0000-0000D23A0000}"/>
    <cellStyle name="Separador de milhares 4 2 5 7 2 3" xfId="13175" xr:uid="{00000000-0005-0000-0000-0000D33A0000}"/>
    <cellStyle name="Separador de milhares 4 2 5 7 2 3 2" xfId="16029" xr:uid="{00000000-0005-0000-0000-0000D43A0000}"/>
    <cellStyle name="Separador de milhares 4 2 5 7 2 4" xfId="14568" xr:uid="{00000000-0005-0000-0000-0000D53A0000}"/>
    <cellStyle name="Separador de milhares 4 2 5 7 3" xfId="11673" xr:uid="{00000000-0005-0000-0000-0000D63A0000}"/>
    <cellStyle name="Separador de milhares 4 2 5 7 3 2" xfId="13576" xr:uid="{00000000-0005-0000-0000-0000D73A0000}"/>
    <cellStyle name="Separador de milhares 4 2 5 7 3 2 2" xfId="16428" xr:uid="{00000000-0005-0000-0000-0000D83A0000}"/>
    <cellStyle name="Separador de milhares 4 2 5 7 3 3" xfId="14967" xr:uid="{00000000-0005-0000-0000-0000D93A0000}"/>
    <cellStyle name="Separador de milhares 4 2 5 7 4" xfId="12758" xr:uid="{00000000-0005-0000-0000-0000DA3A0000}"/>
    <cellStyle name="Separador de milhares 4 2 5 7 4 2" xfId="15646" xr:uid="{00000000-0005-0000-0000-0000DB3A0000}"/>
    <cellStyle name="Separador de milhares 4 2 5 7 5" xfId="14254" xr:uid="{00000000-0005-0000-0000-0000DC3A0000}"/>
    <cellStyle name="Separador de milhares 4 2 5 8" xfId="11099" xr:uid="{00000000-0005-0000-0000-0000DD3A0000}"/>
    <cellStyle name="Separador de milhares 4 2 5 8 2" xfId="12051" xr:uid="{00000000-0005-0000-0000-0000DE3A0000}"/>
    <cellStyle name="Separador de milhares 4 2 5 8 2 2" xfId="13952" xr:uid="{00000000-0005-0000-0000-0000DF3A0000}"/>
    <cellStyle name="Separador de milhares 4 2 5 8 2 2 2" xfId="16804" xr:uid="{00000000-0005-0000-0000-0000E03A0000}"/>
    <cellStyle name="Separador de milhares 4 2 5 8 2 3" xfId="15343" xr:uid="{00000000-0005-0000-0000-0000E13A0000}"/>
    <cellStyle name="Separador de milhares 4 2 5 8 3" xfId="13152" xr:uid="{00000000-0005-0000-0000-0000E23A0000}"/>
    <cellStyle name="Separador de milhares 4 2 5 8 3 2" xfId="16006" xr:uid="{00000000-0005-0000-0000-0000E33A0000}"/>
    <cellStyle name="Separador de milhares 4 2 5 8 4" xfId="14545" xr:uid="{00000000-0005-0000-0000-0000E43A0000}"/>
    <cellStyle name="Separador de milhares 4 2 5 9" xfId="11650" xr:uid="{00000000-0005-0000-0000-0000E53A0000}"/>
    <cellStyle name="Separador de milhares 4 2 5 9 2" xfId="13553" xr:uid="{00000000-0005-0000-0000-0000E63A0000}"/>
    <cellStyle name="Separador de milhares 4 2 5 9 2 2" xfId="16405" xr:uid="{00000000-0005-0000-0000-0000E73A0000}"/>
    <cellStyle name="Separador de milhares 4 2 5 9 3" xfId="14944" xr:uid="{00000000-0005-0000-0000-0000E83A0000}"/>
    <cellStyle name="Separador de milhares 4 2 6" xfId="10121" xr:uid="{00000000-0005-0000-0000-0000E93A0000}"/>
    <cellStyle name="Separador de milhares 4 2 6 2" xfId="10122" xr:uid="{00000000-0005-0000-0000-0000EA3A0000}"/>
    <cellStyle name="Separador de milhares 4 2 6 2 2" xfId="10123" xr:uid="{00000000-0005-0000-0000-0000EB3A0000}"/>
    <cellStyle name="Separador de milhares 4 2 6 3" xfId="10124" xr:uid="{00000000-0005-0000-0000-0000EC3A0000}"/>
    <cellStyle name="Separador de milhares 4 2 6 3 2" xfId="10125" xr:uid="{00000000-0005-0000-0000-0000ED3A0000}"/>
    <cellStyle name="Separador de milhares 4 2 6 4" xfId="10126" xr:uid="{00000000-0005-0000-0000-0000EE3A0000}"/>
    <cellStyle name="Separador de milhares 4 2 7" xfId="10127" xr:uid="{00000000-0005-0000-0000-0000EF3A0000}"/>
    <cellStyle name="Separador de milhares 4 2 7 2" xfId="10128" xr:uid="{00000000-0005-0000-0000-0000F03A0000}"/>
    <cellStyle name="Separador de milhares 4 2 7 2 2" xfId="10129" xr:uid="{00000000-0005-0000-0000-0000F13A0000}"/>
    <cellStyle name="Separador de milhares 4 2 7 3" xfId="10130" xr:uid="{00000000-0005-0000-0000-0000F23A0000}"/>
    <cellStyle name="Separador de milhares 4 2 7 3 2" xfId="10131" xr:uid="{00000000-0005-0000-0000-0000F33A0000}"/>
    <cellStyle name="Separador de milhares 4 2 7 4" xfId="10132" xr:uid="{00000000-0005-0000-0000-0000F43A0000}"/>
    <cellStyle name="Separador de milhares 4 2 8" xfId="10133" xr:uid="{00000000-0005-0000-0000-0000F53A0000}"/>
    <cellStyle name="Separador de milhares 4 2 8 2" xfId="10134" xr:uid="{00000000-0005-0000-0000-0000F63A0000}"/>
    <cellStyle name="Separador de milhares 4 2 8 2 2" xfId="10135" xr:uid="{00000000-0005-0000-0000-0000F73A0000}"/>
    <cellStyle name="Separador de milhares 4 2 8 3" xfId="10136" xr:uid="{00000000-0005-0000-0000-0000F83A0000}"/>
    <cellStyle name="Separador de milhares 4 2 8 3 2" xfId="10137" xr:uid="{00000000-0005-0000-0000-0000F93A0000}"/>
    <cellStyle name="Separador de milhares 4 2 8 4" xfId="10138" xr:uid="{00000000-0005-0000-0000-0000FA3A0000}"/>
    <cellStyle name="Separador de milhares 4 2 9" xfId="10139" xr:uid="{00000000-0005-0000-0000-0000FB3A0000}"/>
    <cellStyle name="Separador de milhares 4 2 9 2" xfId="10140" xr:uid="{00000000-0005-0000-0000-0000FC3A0000}"/>
    <cellStyle name="Separador de milhares 4 2 9 2 2" xfId="10141" xr:uid="{00000000-0005-0000-0000-0000FD3A0000}"/>
    <cellStyle name="Separador de milhares 4 2 9 3" xfId="10142" xr:uid="{00000000-0005-0000-0000-0000FE3A0000}"/>
    <cellStyle name="Separador de milhares 4 2 9 3 2" xfId="10143" xr:uid="{00000000-0005-0000-0000-0000FF3A0000}"/>
    <cellStyle name="Separador de milhares 4 2 9 4" xfId="10144" xr:uid="{00000000-0005-0000-0000-0000003B0000}"/>
    <cellStyle name="Separador de milhares 4 3" xfId="10145" xr:uid="{00000000-0005-0000-0000-0000013B0000}"/>
    <cellStyle name="Separador de milhares 4 3 2" xfId="10146" xr:uid="{00000000-0005-0000-0000-0000023B0000}"/>
    <cellStyle name="Separador de milhares 4 3 2 2" xfId="10147" xr:uid="{00000000-0005-0000-0000-0000033B0000}"/>
    <cellStyle name="Separador de milhares 4 3 2 2 2" xfId="10148" xr:uid="{00000000-0005-0000-0000-0000043B0000}"/>
    <cellStyle name="Separador de milhares 4 3 2 2 2 2" xfId="11126" xr:uid="{00000000-0005-0000-0000-0000053B0000}"/>
    <cellStyle name="Separador de milhares 4 3 2 2 2 2 2" xfId="12078" xr:uid="{00000000-0005-0000-0000-0000063B0000}"/>
    <cellStyle name="Separador de milhares 4 3 2 2 2 2 2 2" xfId="13979" xr:uid="{00000000-0005-0000-0000-0000073B0000}"/>
    <cellStyle name="Separador de milhares 4 3 2 2 2 2 2 2 2" xfId="16831" xr:uid="{00000000-0005-0000-0000-0000083B0000}"/>
    <cellStyle name="Separador de milhares 4 3 2 2 2 2 2 3" xfId="15370" xr:uid="{00000000-0005-0000-0000-0000093B0000}"/>
    <cellStyle name="Separador de milhares 4 3 2 2 2 2 3" xfId="13179" xr:uid="{00000000-0005-0000-0000-00000A3B0000}"/>
    <cellStyle name="Separador de milhares 4 3 2 2 2 2 3 2" xfId="16033" xr:uid="{00000000-0005-0000-0000-00000B3B0000}"/>
    <cellStyle name="Separador de milhares 4 3 2 2 2 2 4" xfId="14572" xr:uid="{00000000-0005-0000-0000-00000C3B0000}"/>
    <cellStyle name="Separador de milhares 4 3 2 2 2 3" xfId="11677" xr:uid="{00000000-0005-0000-0000-00000D3B0000}"/>
    <cellStyle name="Separador de milhares 4 3 2 2 2 3 2" xfId="13580" xr:uid="{00000000-0005-0000-0000-00000E3B0000}"/>
    <cellStyle name="Separador de milhares 4 3 2 2 2 3 2 2" xfId="16432" xr:uid="{00000000-0005-0000-0000-00000F3B0000}"/>
    <cellStyle name="Separador de milhares 4 3 2 2 2 3 3" xfId="14971" xr:uid="{00000000-0005-0000-0000-0000103B0000}"/>
    <cellStyle name="Separador de milhares 4 3 2 2 3" xfId="11125" xr:uid="{00000000-0005-0000-0000-0000113B0000}"/>
    <cellStyle name="Separador de milhares 4 3 2 2 3 2" xfId="12077" xr:uid="{00000000-0005-0000-0000-0000123B0000}"/>
    <cellStyle name="Separador de milhares 4 3 2 2 3 2 2" xfId="13978" xr:uid="{00000000-0005-0000-0000-0000133B0000}"/>
    <cellStyle name="Separador de milhares 4 3 2 2 3 2 2 2" xfId="16830" xr:uid="{00000000-0005-0000-0000-0000143B0000}"/>
    <cellStyle name="Separador de milhares 4 3 2 2 3 2 3" xfId="15369" xr:uid="{00000000-0005-0000-0000-0000153B0000}"/>
    <cellStyle name="Separador de milhares 4 3 2 2 3 3" xfId="13178" xr:uid="{00000000-0005-0000-0000-0000163B0000}"/>
    <cellStyle name="Separador de milhares 4 3 2 2 3 3 2" xfId="16032" xr:uid="{00000000-0005-0000-0000-0000173B0000}"/>
    <cellStyle name="Separador de milhares 4 3 2 2 3 4" xfId="14571" xr:uid="{00000000-0005-0000-0000-0000183B0000}"/>
    <cellStyle name="Separador de milhares 4 3 2 2 4" xfId="11676" xr:uid="{00000000-0005-0000-0000-0000193B0000}"/>
    <cellStyle name="Separador de milhares 4 3 2 2 4 2" xfId="13579" xr:uid="{00000000-0005-0000-0000-00001A3B0000}"/>
    <cellStyle name="Separador de milhares 4 3 2 2 4 2 2" xfId="16431" xr:uid="{00000000-0005-0000-0000-00001B3B0000}"/>
    <cellStyle name="Separador de milhares 4 3 2 2 4 3" xfId="14970" xr:uid="{00000000-0005-0000-0000-00001C3B0000}"/>
    <cellStyle name="Separador de milhares 4 3 2 3" xfId="10149" xr:uid="{00000000-0005-0000-0000-00001D3B0000}"/>
    <cellStyle name="Separador de milhares 4 3 2 3 2" xfId="10150" xr:uid="{00000000-0005-0000-0000-00001E3B0000}"/>
    <cellStyle name="Separador de milhares 4 3 2 3 2 2" xfId="11128" xr:uid="{00000000-0005-0000-0000-00001F3B0000}"/>
    <cellStyle name="Separador de milhares 4 3 2 3 2 2 2" xfId="12080" xr:uid="{00000000-0005-0000-0000-0000203B0000}"/>
    <cellStyle name="Separador de milhares 4 3 2 3 2 2 2 2" xfId="13981" xr:uid="{00000000-0005-0000-0000-0000213B0000}"/>
    <cellStyle name="Separador de milhares 4 3 2 3 2 2 2 2 2" xfId="16833" xr:uid="{00000000-0005-0000-0000-0000223B0000}"/>
    <cellStyle name="Separador de milhares 4 3 2 3 2 2 2 3" xfId="15372" xr:uid="{00000000-0005-0000-0000-0000233B0000}"/>
    <cellStyle name="Separador de milhares 4 3 2 3 2 2 3" xfId="13181" xr:uid="{00000000-0005-0000-0000-0000243B0000}"/>
    <cellStyle name="Separador de milhares 4 3 2 3 2 2 3 2" xfId="16035" xr:uid="{00000000-0005-0000-0000-0000253B0000}"/>
    <cellStyle name="Separador de milhares 4 3 2 3 2 2 4" xfId="14574" xr:uid="{00000000-0005-0000-0000-0000263B0000}"/>
    <cellStyle name="Separador de milhares 4 3 2 3 2 3" xfId="11679" xr:uid="{00000000-0005-0000-0000-0000273B0000}"/>
    <cellStyle name="Separador de milhares 4 3 2 3 2 3 2" xfId="13582" xr:uid="{00000000-0005-0000-0000-0000283B0000}"/>
    <cellStyle name="Separador de milhares 4 3 2 3 2 3 2 2" xfId="16434" xr:uid="{00000000-0005-0000-0000-0000293B0000}"/>
    <cellStyle name="Separador de milhares 4 3 2 3 2 3 3" xfId="14973" xr:uid="{00000000-0005-0000-0000-00002A3B0000}"/>
    <cellStyle name="Separador de milhares 4 3 2 3 3" xfId="11127" xr:uid="{00000000-0005-0000-0000-00002B3B0000}"/>
    <cellStyle name="Separador de milhares 4 3 2 3 3 2" xfId="12079" xr:uid="{00000000-0005-0000-0000-00002C3B0000}"/>
    <cellStyle name="Separador de milhares 4 3 2 3 3 2 2" xfId="13980" xr:uid="{00000000-0005-0000-0000-00002D3B0000}"/>
    <cellStyle name="Separador de milhares 4 3 2 3 3 2 2 2" xfId="16832" xr:uid="{00000000-0005-0000-0000-00002E3B0000}"/>
    <cellStyle name="Separador de milhares 4 3 2 3 3 2 3" xfId="15371" xr:uid="{00000000-0005-0000-0000-00002F3B0000}"/>
    <cellStyle name="Separador de milhares 4 3 2 3 3 3" xfId="13180" xr:uid="{00000000-0005-0000-0000-0000303B0000}"/>
    <cellStyle name="Separador de milhares 4 3 2 3 3 3 2" xfId="16034" xr:uid="{00000000-0005-0000-0000-0000313B0000}"/>
    <cellStyle name="Separador de milhares 4 3 2 3 3 4" xfId="14573" xr:uid="{00000000-0005-0000-0000-0000323B0000}"/>
    <cellStyle name="Separador de milhares 4 3 2 3 4" xfId="11678" xr:uid="{00000000-0005-0000-0000-0000333B0000}"/>
    <cellStyle name="Separador de milhares 4 3 2 3 4 2" xfId="13581" xr:uid="{00000000-0005-0000-0000-0000343B0000}"/>
    <cellStyle name="Separador de milhares 4 3 2 3 4 2 2" xfId="16433" xr:uid="{00000000-0005-0000-0000-0000353B0000}"/>
    <cellStyle name="Separador de milhares 4 3 2 3 4 3" xfId="14972" xr:uid="{00000000-0005-0000-0000-0000363B0000}"/>
    <cellStyle name="Separador de milhares 4 3 2 4" xfId="10151" xr:uid="{00000000-0005-0000-0000-0000373B0000}"/>
    <cellStyle name="Separador de milhares 4 3 2 4 2" xfId="11129" xr:uid="{00000000-0005-0000-0000-0000383B0000}"/>
    <cellStyle name="Separador de milhares 4 3 2 4 2 2" xfId="12081" xr:uid="{00000000-0005-0000-0000-0000393B0000}"/>
    <cellStyle name="Separador de milhares 4 3 2 4 2 2 2" xfId="13982" xr:uid="{00000000-0005-0000-0000-00003A3B0000}"/>
    <cellStyle name="Separador de milhares 4 3 2 4 2 2 2 2" xfId="16834" xr:uid="{00000000-0005-0000-0000-00003B3B0000}"/>
    <cellStyle name="Separador de milhares 4 3 2 4 2 2 3" xfId="15373" xr:uid="{00000000-0005-0000-0000-00003C3B0000}"/>
    <cellStyle name="Separador de milhares 4 3 2 4 2 3" xfId="13182" xr:uid="{00000000-0005-0000-0000-00003D3B0000}"/>
    <cellStyle name="Separador de milhares 4 3 2 4 2 3 2" xfId="16036" xr:uid="{00000000-0005-0000-0000-00003E3B0000}"/>
    <cellStyle name="Separador de milhares 4 3 2 4 2 4" xfId="14575" xr:uid="{00000000-0005-0000-0000-00003F3B0000}"/>
    <cellStyle name="Separador de milhares 4 3 2 4 3" xfId="11680" xr:uid="{00000000-0005-0000-0000-0000403B0000}"/>
    <cellStyle name="Separador de milhares 4 3 2 4 3 2" xfId="13583" xr:uid="{00000000-0005-0000-0000-0000413B0000}"/>
    <cellStyle name="Separador de milhares 4 3 2 4 3 2 2" xfId="16435" xr:uid="{00000000-0005-0000-0000-0000423B0000}"/>
    <cellStyle name="Separador de milhares 4 3 2 4 3 3" xfId="14974" xr:uid="{00000000-0005-0000-0000-0000433B0000}"/>
    <cellStyle name="Separador de milhares 4 3 2 5" xfId="11124" xr:uid="{00000000-0005-0000-0000-0000443B0000}"/>
    <cellStyle name="Separador de milhares 4 3 2 5 2" xfId="12076" xr:uid="{00000000-0005-0000-0000-0000453B0000}"/>
    <cellStyle name="Separador de milhares 4 3 2 5 2 2" xfId="13977" xr:uid="{00000000-0005-0000-0000-0000463B0000}"/>
    <cellStyle name="Separador de milhares 4 3 2 5 2 2 2" xfId="16829" xr:uid="{00000000-0005-0000-0000-0000473B0000}"/>
    <cellStyle name="Separador de milhares 4 3 2 5 2 3" xfId="15368" xr:uid="{00000000-0005-0000-0000-0000483B0000}"/>
    <cellStyle name="Separador de milhares 4 3 2 5 3" xfId="13177" xr:uid="{00000000-0005-0000-0000-0000493B0000}"/>
    <cellStyle name="Separador de milhares 4 3 2 5 3 2" xfId="16031" xr:uid="{00000000-0005-0000-0000-00004A3B0000}"/>
    <cellStyle name="Separador de milhares 4 3 2 5 4" xfId="14570" xr:uid="{00000000-0005-0000-0000-00004B3B0000}"/>
    <cellStyle name="Separador de milhares 4 3 2 6" xfId="11675" xr:uid="{00000000-0005-0000-0000-00004C3B0000}"/>
    <cellStyle name="Separador de milhares 4 3 2 6 2" xfId="13578" xr:uid="{00000000-0005-0000-0000-00004D3B0000}"/>
    <cellStyle name="Separador de milhares 4 3 2 6 2 2" xfId="16430" xr:uid="{00000000-0005-0000-0000-00004E3B0000}"/>
    <cellStyle name="Separador de milhares 4 3 2 6 3" xfId="14969" xr:uid="{00000000-0005-0000-0000-00004F3B0000}"/>
    <cellStyle name="Separador de milhares 4 3 3" xfId="10152" xr:uid="{00000000-0005-0000-0000-0000503B0000}"/>
    <cellStyle name="Separador de milhares 4 3 3 2" xfId="10153" xr:uid="{00000000-0005-0000-0000-0000513B0000}"/>
    <cellStyle name="Separador de milhares 4 3 3 2 2" xfId="10154" xr:uid="{00000000-0005-0000-0000-0000523B0000}"/>
    <cellStyle name="Separador de milhares 4 3 3 2 2 2" xfId="11132" xr:uid="{00000000-0005-0000-0000-0000533B0000}"/>
    <cellStyle name="Separador de milhares 4 3 3 2 2 2 2" xfId="12084" xr:uid="{00000000-0005-0000-0000-0000543B0000}"/>
    <cellStyle name="Separador de milhares 4 3 3 2 2 2 2 2" xfId="13985" xr:uid="{00000000-0005-0000-0000-0000553B0000}"/>
    <cellStyle name="Separador de milhares 4 3 3 2 2 2 2 2 2" xfId="16837" xr:uid="{00000000-0005-0000-0000-0000563B0000}"/>
    <cellStyle name="Separador de milhares 4 3 3 2 2 2 2 3" xfId="15376" xr:uid="{00000000-0005-0000-0000-0000573B0000}"/>
    <cellStyle name="Separador de milhares 4 3 3 2 2 2 3" xfId="13185" xr:uid="{00000000-0005-0000-0000-0000583B0000}"/>
    <cellStyle name="Separador de milhares 4 3 3 2 2 2 3 2" xfId="16039" xr:uid="{00000000-0005-0000-0000-0000593B0000}"/>
    <cellStyle name="Separador de milhares 4 3 3 2 2 2 4" xfId="14578" xr:uid="{00000000-0005-0000-0000-00005A3B0000}"/>
    <cellStyle name="Separador de milhares 4 3 3 2 2 3" xfId="11683" xr:uid="{00000000-0005-0000-0000-00005B3B0000}"/>
    <cellStyle name="Separador de milhares 4 3 3 2 2 3 2" xfId="13586" xr:uid="{00000000-0005-0000-0000-00005C3B0000}"/>
    <cellStyle name="Separador de milhares 4 3 3 2 2 3 2 2" xfId="16438" xr:uid="{00000000-0005-0000-0000-00005D3B0000}"/>
    <cellStyle name="Separador de milhares 4 3 3 2 2 3 3" xfId="14977" xr:uid="{00000000-0005-0000-0000-00005E3B0000}"/>
    <cellStyle name="Separador de milhares 4 3 3 2 3" xfId="11131" xr:uid="{00000000-0005-0000-0000-00005F3B0000}"/>
    <cellStyle name="Separador de milhares 4 3 3 2 3 2" xfId="12083" xr:uid="{00000000-0005-0000-0000-0000603B0000}"/>
    <cellStyle name="Separador de milhares 4 3 3 2 3 2 2" xfId="13984" xr:uid="{00000000-0005-0000-0000-0000613B0000}"/>
    <cellStyle name="Separador de milhares 4 3 3 2 3 2 2 2" xfId="16836" xr:uid="{00000000-0005-0000-0000-0000623B0000}"/>
    <cellStyle name="Separador de milhares 4 3 3 2 3 2 3" xfId="15375" xr:uid="{00000000-0005-0000-0000-0000633B0000}"/>
    <cellStyle name="Separador de milhares 4 3 3 2 3 3" xfId="13184" xr:uid="{00000000-0005-0000-0000-0000643B0000}"/>
    <cellStyle name="Separador de milhares 4 3 3 2 3 3 2" xfId="16038" xr:uid="{00000000-0005-0000-0000-0000653B0000}"/>
    <cellStyle name="Separador de milhares 4 3 3 2 3 4" xfId="14577" xr:uid="{00000000-0005-0000-0000-0000663B0000}"/>
    <cellStyle name="Separador de milhares 4 3 3 2 4" xfId="11682" xr:uid="{00000000-0005-0000-0000-0000673B0000}"/>
    <cellStyle name="Separador de milhares 4 3 3 2 4 2" xfId="13585" xr:uid="{00000000-0005-0000-0000-0000683B0000}"/>
    <cellStyle name="Separador de milhares 4 3 3 2 4 2 2" xfId="16437" xr:uid="{00000000-0005-0000-0000-0000693B0000}"/>
    <cellStyle name="Separador de milhares 4 3 3 2 4 3" xfId="14976" xr:uid="{00000000-0005-0000-0000-00006A3B0000}"/>
    <cellStyle name="Separador de milhares 4 3 3 3" xfId="10155" xr:uid="{00000000-0005-0000-0000-00006B3B0000}"/>
    <cellStyle name="Separador de milhares 4 3 3 3 2" xfId="10156" xr:uid="{00000000-0005-0000-0000-00006C3B0000}"/>
    <cellStyle name="Separador de milhares 4 3 3 3 2 2" xfId="11134" xr:uid="{00000000-0005-0000-0000-00006D3B0000}"/>
    <cellStyle name="Separador de milhares 4 3 3 3 2 2 2" xfId="12086" xr:uid="{00000000-0005-0000-0000-00006E3B0000}"/>
    <cellStyle name="Separador de milhares 4 3 3 3 2 2 2 2" xfId="13987" xr:uid="{00000000-0005-0000-0000-00006F3B0000}"/>
    <cellStyle name="Separador de milhares 4 3 3 3 2 2 2 2 2" xfId="16839" xr:uid="{00000000-0005-0000-0000-0000703B0000}"/>
    <cellStyle name="Separador de milhares 4 3 3 3 2 2 2 3" xfId="15378" xr:uid="{00000000-0005-0000-0000-0000713B0000}"/>
    <cellStyle name="Separador de milhares 4 3 3 3 2 2 3" xfId="13187" xr:uid="{00000000-0005-0000-0000-0000723B0000}"/>
    <cellStyle name="Separador de milhares 4 3 3 3 2 2 3 2" xfId="16041" xr:uid="{00000000-0005-0000-0000-0000733B0000}"/>
    <cellStyle name="Separador de milhares 4 3 3 3 2 2 4" xfId="14580" xr:uid="{00000000-0005-0000-0000-0000743B0000}"/>
    <cellStyle name="Separador de milhares 4 3 3 3 2 3" xfId="11685" xr:uid="{00000000-0005-0000-0000-0000753B0000}"/>
    <cellStyle name="Separador de milhares 4 3 3 3 2 3 2" xfId="13588" xr:uid="{00000000-0005-0000-0000-0000763B0000}"/>
    <cellStyle name="Separador de milhares 4 3 3 3 2 3 2 2" xfId="16440" xr:uid="{00000000-0005-0000-0000-0000773B0000}"/>
    <cellStyle name="Separador de milhares 4 3 3 3 2 3 3" xfId="14979" xr:uid="{00000000-0005-0000-0000-0000783B0000}"/>
    <cellStyle name="Separador de milhares 4 3 3 3 3" xfId="11133" xr:uid="{00000000-0005-0000-0000-0000793B0000}"/>
    <cellStyle name="Separador de milhares 4 3 3 3 3 2" xfId="12085" xr:uid="{00000000-0005-0000-0000-00007A3B0000}"/>
    <cellStyle name="Separador de milhares 4 3 3 3 3 2 2" xfId="13986" xr:uid="{00000000-0005-0000-0000-00007B3B0000}"/>
    <cellStyle name="Separador de milhares 4 3 3 3 3 2 2 2" xfId="16838" xr:uid="{00000000-0005-0000-0000-00007C3B0000}"/>
    <cellStyle name="Separador de milhares 4 3 3 3 3 2 3" xfId="15377" xr:uid="{00000000-0005-0000-0000-00007D3B0000}"/>
    <cellStyle name="Separador de milhares 4 3 3 3 3 3" xfId="13186" xr:uid="{00000000-0005-0000-0000-00007E3B0000}"/>
    <cellStyle name="Separador de milhares 4 3 3 3 3 3 2" xfId="16040" xr:uid="{00000000-0005-0000-0000-00007F3B0000}"/>
    <cellStyle name="Separador de milhares 4 3 3 3 3 4" xfId="14579" xr:uid="{00000000-0005-0000-0000-0000803B0000}"/>
    <cellStyle name="Separador de milhares 4 3 3 3 4" xfId="11684" xr:uid="{00000000-0005-0000-0000-0000813B0000}"/>
    <cellStyle name="Separador de milhares 4 3 3 3 4 2" xfId="13587" xr:uid="{00000000-0005-0000-0000-0000823B0000}"/>
    <cellStyle name="Separador de milhares 4 3 3 3 4 2 2" xfId="16439" xr:uid="{00000000-0005-0000-0000-0000833B0000}"/>
    <cellStyle name="Separador de milhares 4 3 3 3 4 3" xfId="14978" xr:uid="{00000000-0005-0000-0000-0000843B0000}"/>
    <cellStyle name="Separador de milhares 4 3 3 4" xfId="10157" xr:uid="{00000000-0005-0000-0000-0000853B0000}"/>
    <cellStyle name="Separador de milhares 4 3 3 4 2" xfId="11135" xr:uid="{00000000-0005-0000-0000-0000863B0000}"/>
    <cellStyle name="Separador de milhares 4 3 3 4 2 2" xfId="12087" xr:uid="{00000000-0005-0000-0000-0000873B0000}"/>
    <cellStyle name="Separador de milhares 4 3 3 4 2 2 2" xfId="13988" xr:uid="{00000000-0005-0000-0000-0000883B0000}"/>
    <cellStyle name="Separador de milhares 4 3 3 4 2 2 2 2" xfId="16840" xr:uid="{00000000-0005-0000-0000-0000893B0000}"/>
    <cellStyle name="Separador de milhares 4 3 3 4 2 2 3" xfId="15379" xr:uid="{00000000-0005-0000-0000-00008A3B0000}"/>
    <cellStyle name="Separador de milhares 4 3 3 4 2 3" xfId="13188" xr:uid="{00000000-0005-0000-0000-00008B3B0000}"/>
    <cellStyle name="Separador de milhares 4 3 3 4 2 3 2" xfId="16042" xr:uid="{00000000-0005-0000-0000-00008C3B0000}"/>
    <cellStyle name="Separador de milhares 4 3 3 4 2 4" xfId="14581" xr:uid="{00000000-0005-0000-0000-00008D3B0000}"/>
    <cellStyle name="Separador de milhares 4 3 3 4 3" xfId="11686" xr:uid="{00000000-0005-0000-0000-00008E3B0000}"/>
    <cellStyle name="Separador de milhares 4 3 3 4 3 2" xfId="13589" xr:uid="{00000000-0005-0000-0000-00008F3B0000}"/>
    <cellStyle name="Separador de milhares 4 3 3 4 3 2 2" xfId="16441" xr:uid="{00000000-0005-0000-0000-0000903B0000}"/>
    <cellStyle name="Separador de milhares 4 3 3 4 3 3" xfId="14980" xr:uid="{00000000-0005-0000-0000-0000913B0000}"/>
    <cellStyle name="Separador de milhares 4 3 3 5" xfId="11130" xr:uid="{00000000-0005-0000-0000-0000923B0000}"/>
    <cellStyle name="Separador de milhares 4 3 3 5 2" xfId="12082" xr:uid="{00000000-0005-0000-0000-0000933B0000}"/>
    <cellStyle name="Separador de milhares 4 3 3 5 2 2" xfId="13983" xr:uid="{00000000-0005-0000-0000-0000943B0000}"/>
    <cellStyle name="Separador de milhares 4 3 3 5 2 2 2" xfId="16835" xr:uid="{00000000-0005-0000-0000-0000953B0000}"/>
    <cellStyle name="Separador de milhares 4 3 3 5 2 3" xfId="15374" xr:uid="{00000000-0005-0000-0000-0000963B0000}"/>
    <cellStyle name="Separador de milhares 4 3 3 5 3" xfId="13183" xr:uid="{00000000-0005-0000-0000-0000973B0000}"/>
    <cellStyle name="Separador de milhares 4 3 3 5 3 2" xfId="16037" xr:uid="{00000000-0005-0000-0000-0000983B0000}"/>
    <cellStyle name="Separador de milhares 4 3 3 5 4" xfId="14576" xr:uid="{00000000-0005-0000-0000-0000993B0000}"/>
    <cellStyle name="Separador de milhares 4 3 3 6" xfId="11681" xr:uid="{00000000-0005-0000-0000-00009A3B0000}"/>
    <cellStyle name="Separador de milhares 4 3 3 6 2" xfId="13584" xr:uid="{00000000-0005-0000-0000-00009B3B0000}"/>
    <cellStyle name="Separador de milhares 4 3 3 6 2 2" xfId="16436" xr:uid="{00000000-0005-0000-0000-00009C3B0000}"/>
    <cellStyle name="Separador de milhares 4 3 3 6 3" xfId="14975" xr:uid="{00000000-0005-0000-0000-00009D3B0000}"/>
    <cellStyle name="Separador de milhares 4 3 4" xfId="10158" xr:uid="{00000000-0005-0000-0000-00009E3B0000}"/>
    <cellStyle name="Separador de milhares 4 3 4 2" xfId="10159" xr:uid="{00000000-0005-0000-0000-00009F3B0000}"/>
    <cellStyle name="Separador de milhares 4 3 4 2 2" xfId="10160" xr:uid="{00000000-0005-0000-0000-0000A03B0000}"/>
    <cellStyle name="Separador de milhares 4 3 4 2 2 2" xfId="11138" xr:uid="{00000000-0005-0000-0000-0000A13B0000}"/>
    <cellStyle name="Separador de milhares 4 3 4 2 2 2 2" xfId="12090" xr:uid="{00000000-0005-0000-0000-0000A23B0000}"/>
    <cellStyle name="Separador de milhares 4 3 4 2 2 2 2 2" xfId="13991" xr:uid="{00000000-0005-0000-0000-0000A33B0000}"/>
    <cellStyle name="Separador de milhares 4 3 4 2 2 2 2 2 2" xfId="16843" xr:uid="{00000000-0005-0000-0000-0000A43B0000}"/>
    <cellStyle name="Separador de milhares 4 3 4 2 2 2 2 3" xfId="15382" xr:uid="{00000000-0005-0000-0000-0000A53B0000}"/>
    <cellStyle name="Separador de milhares 4 3 4 2 2 2 3" xfId="13191" xr:uid="{00000000-0005-0000-0000-0000A63B0000}"/>
    <cellStyle name="Separador de milhares 4 3 4 2 2 2 3 2" xfId="16045" xr:uid="{00000000-0005-0000-0000-0000A73B0000}"/>
    <cellStyle name="Separador de milhares 4 3 4 2 2 2 4" xfId="14584" xr:uid="{00000000-0005-0000-0000-0000A83B0000}"/>
    <cellStyle name="Separador de milhares 4 3 4 2 2 3" xfId="11689" xr:uid="{00000000-0005-0000-0000-0000A93B0000}"/>
    <cellStyle name="Separador de milhares 4 3 4 2 2 3 2" xfId="13592" xr:uid="{00000000-0005-0000-0000-0000AA3B0000}"/>
    <cellStyle name="Separador de milhares 4 3 4 2 2 3 2 2" xfId="16444" xr:uid="{00000000-0005-0000-0000-0000AB3B0000}"/>
    <cellStyle name="Separador de milhares 4 3 4 2 2 3 3" xfId="14983" xr:uid="{00000000-0005-0000-0000-0000AC3B0000}"/>
    <cellStyle name="Separador de milhares 4 3 4 2 3" xfId="11137" xr:uid="{00000000-0005-0000-0000-0000AD3B0000}"/>
    <cellStyle name="Separador de milhares 4 3 4 2 3 2" xfId="12089" xr:uid="{00000000-0005-0000-0000-0000AE3B0000}"/>
    <cellStyle name="Separador de milhares 4 3 4 2 3 2 2" xfId="13990" xr:uid="{00000000-0005-0000-0000-0000AF3B0000}"/>
    <cellStyle name="Separador de milhares 4 3 4 2 3 2 2 2" xfId="16842" xr:uid="{00000000-0005-0000-0000-0000B03B0000}"/>
    <cellStyle name="Separador de milhares 4 3 4 2 3 2 3" xfId="15381" xr:uid="{00000000-0005-0000-0000-0000B13B0000}"/>
    <cellStyle name="Separador de milhares 4 3 4 2 3 3" xfId="13190" xr:uid="{00000000-0005-0000-0000-0000B23B0000}"/>
    <cellStyle name="Separador de milhares 4 3 4 2 3 3 2" xfId="16044" xr:uid="{00000000-0005-0000-0000-0000B33B0000}"/>
    <cellStyle name="Separador de milhares 4 3 4 2 3 4" xfId="14583" xr:uid="{00000000-0005-0000-0000-0000B43B0000}"/>
    <cellStyle name="Separador de milhares 4 3 4 2 4" xfId="11688" xr:uid="{00000000-0005-0000-0000-0000B53B0000}"/>
    <cellStyle name="Separador de milhares 4 3 4 2 4 2" xfId="13591" xr:uid="{00000000-0005-0000-0000-0000B63B0000}"/>
    <cellStyle name="Separador de milhares 4 3 4 2 4 2 2" xfId="16443" xr:uid="{00000000-0005-0000-0000-0000B73B0000}"/>
    <cellStyle name="Separador de milhares 4 3 4 2 4 3" xfId="14982" xr:uid="{00000000-0005-0000-0000-0000B83B0000}"/>
    <cellStyle name="Separador de milhares 4 3 4 3" xfId="10161" xr:uid="{00000000-0005-0000-0000-0000B93B0000}"/>
    <cellStyle name="Separador de milhares 4 3 4 3 2" xfId="10162" xr:uid="{00000000-0005-0000-0000-0000BA3B0000}"/>
    <cellStyle name="Separador de milhares 4 3 4 3 2 2" xfId="11140" xr:uid="{00000000-0005-0000-0000-0000BB3B0000}"/>
    <cellStyle name="Separador de milhares 4 3 4 3 2 2 2" xfId="12092" xr:uid="{00000000-0005-0000-0000-0000BC3B0000}"/>
    <cellStyle name="Separador de milhares 4 3 4 3 2 2 2 2" xfId="13993" xr:uid="{00000000-0005-0000-0000-0000BD3B0000}"/>
    <cellStyle name="Separador de milhares 4 3 4 3 2 2 2 2 2" xfId="16845" xr:uid="{00000000-0005-0000-0000-0000BE3B0000}"/>
    <cellStyle name="Separador de milhares 4 3 4 3 2 2 2 3" xfId="15384" xr:uid="{00000000-0005-0000-0000-0000BF3B0000}"/>
    <cellStyle name="Separador de milhares 4 3 4 3 2 2 3" xfId="13193" xr:uid="{00000000-0005-0000-0000-0000C03B0000}"/>
    <cellStyle name="Separador de milhares 4 3 4 3 2 2 3 2" xfId="16047" xr:uid="{00000000-0005-0000-0000-0000C13B0000}"/>
    <cellStyle name="Separador de milhares 4 3 4 3 2 2 4" xfId="14586" xr:uid="{00000000-0005-0000-0000-0000C23B0000}"/>
    <cellStyle name="Separador de milhares 4 3 4 3 2 3" xfId="11691" xr:uid="{00000000-0005-0000-0000-0000C33B0000}"/>
    <cellStyle name="Separador de milhares 4 3 4 3 2 3 2" xfId="13594" xr:uid="{00000000-0005-0000-0000-0000C43B0000}"/>
    <cellStyle name="Separador de milhares 4 3 4 3 2 3 2 2" xfId="16446" xr:uid="{00000000-0005-0000-0000-0000C53B0000}"/>
    <cellStyle name="Separador de milhares 4 3 4 3 2 3 3" xfId="14985" xr:uid="{00000000-0005-0000-0000-0000C63B0000}"/>
    <cellStyle name="Separador de milhares 4 3 4 3 3" xfId="11139" xr:uid="{00000000-0005-0000-0000-0000C73B0000}"/>
    <cellStyle name="Separador de milhares 4 3 4 3 3 2" xfId="12091" xr:uid="{00000000-0005-0000-0000-0000C83B0000}"/>
    <cellStyle name="Separador de milhares 4 3 4 3 3 2 2" xfId="13992" xr:uid="{00000000-0005-0000-0000-0000C93B0000}"/>
    <cellStyle name="Separador de milhares 4 3 4 3 3 2 2 2" xfId="16844" xr:uid="{00000000-0005-0000-0000-0000CA3B0000}"/>
    <cellStyle name="Separador de milhares 4 3 4 3 3 2 3" xfId="15383" xr:uid="{00000000-0005-0000-0000-0000CB3B0000}"/>
    <cellStyle name="Separador de milhares 4 3 4 3 3 3" xfId="13192" xr:uid="{00000000-0005-0000-0000-0000CC3B0000}"/>
    <cellStyle name="Separador de milhares 4 3 4 3 3 3 2" xfId="16046" xr:uid="{00000000-0005-0000-0000-0000CD3B0000}"/>
    <cellStyle name="Separador de milhares 4 3 4 3 3 4" xfId="14585" xr:uid="{00000000-0005-0000-0000-0000CE3B0000}"/>
    <cellStyle name="Separador de milhares 4 3 4 3 4" xfId="11690" xr:uid="{00000000-0005-0000-0000-0000CF3B0000}"/>
    <cellStyle name="Separador de milhares 4 3 4 3 4 2" xfId="13593" xr:uid="{00000000-0005-0000-0000-0000D03B0000}"/>
    <cellStyle name="Separador de milhares 4 3 4 3 4 2 2" xfId="16445" xr:uid="{00000000-0005-0000-0000-0000D13B0000}"/>
    <cellStyle name="Separador de milhares 4 3 4 3 4 3" xfId="14984" xr:uid="{00000000-0005-0000-0000-0000D23B0000}"/>
    <cellStyle name="Separador de milhares 4 3 4 4" xfId="10163" xr:uid="{00000000-0005-0000-0000-0000D33B0000}"/>
    <cellStyle name="Separador de milhares 4 3 4 4 2" xfId="11141" xr:uid="{00000000-0005-0000-0000-0000D43B0000}"/>
    <cellStyle name="Separador de milhares 4 3 4 4 2 2" xfId="12093" xr:uid="{00000000-0005-0000-0000-0000D53B0000}"/>
    <cellStyle name="Separador de milhares 4 3 4 4 2 2 2" xfId="13994" xr:uid="{00000000-0005-0000-0000-0000D63B0000}"/>
    <cellStyle name="Separador de milhares 4 3 4 4 2 2 2 2" xfId="16846" xr:uid="{00000000-0005-0000-0000-0000D73B0000}"/>
    <cellStyle name="Separador de milhares 4 3 4 4 2 2 3" xfId="15385" xr:uid="{00000000-0005-0000-0000-0000D83B0000}"/>
    <cellStyle name="Separador de milhares 4 3 4 4 2 3" xfId="13194" xr:uid="{00000000-0005-0000-0000-0000D93B0000}"/>
    <cellStyle name="Separador de milhares 4 3 4 4 2 3 2" xfId="16048" xr:uid="{00000000-0005-0000-0000-0000DA3B0000}"/>
    <cellStyle name="Separador de milhares 4 3 4 4 2 4" xfId="14587" xr:uid="{00000000-0005-0000-0000-0000DB3B0000}"/>
    <cellStyle name="Separador de milhares 4 3 4 4 3" xfId="11692" xr:uid="{00000000-0005-0000-0000-0000DC3B0000}"/>
    <cellStyle name="Separador de milhares 4 3 4 4 3 2" xfId="13595" xr:uid="{00000000-0005-0000-0000-0000DD3B0000}"/>
    <cellStyle name="Separador de milhares 4 3 4 4 3 2 2" xfId="16447" xr:uid="{00000000-0005-0000-0000-0000DE3B0000}"/>
    <cellStyle name="Separador de milhares 4 3 4 4 3 3" xfId="14986" xr:uid="{00000000-0005-0000-0000-0000DF3B0000}"/>
    <cellStyle name="Separador de milhares 4 3 4 5" xfId="11136" xr:uid="{00000000-0005-0000-0000-0000E03B0000}"/>
    <cellStyle name="Separador de milhares 4 3 4 5 2" xfId="12088" xr:uid="{00000000-0005-0000-0000-0000E13B0000}"/>
    <cellStyle name="Separador de milhares 4 3 4 5 2 2" xfId="13989" xr:uid="{00000000-0005-0000-0000-0000E23B0000}"/>
    <cellStyle name="Separador de milhares 4 3 4 5 2 2 2" xfId="16841" xr:uid="{00000000-0005-0000-0000-0000E33B0000}"/>
    <cellStyle name="Separador de milhares 4 3 4 5 2 3" xfId="15380" xr:uid="{00000000-0005-0000-0000-0000E43B0000}"/>
    <cellStyle name="Separador de milhares 4 3 4 5 3" xfId="13189" xr:uid="{00000000-0005-0000-0000-0000E53B0000}"/>
    <cellStyle name="Separador de milhares 4 3 4 5 3 2" xfId="16043" xr:uid="{00000000-0005-0000-0000-0000E63B0000}"/>
    <cellStyle name="Separador de milhares 4 3 4 5 4" xfId="14582" xr:uid="{00000000-0005-0000-0000-0000E73B0000}"/>
    <cellStyle name="Separador de milhares 4 3 4 6" xfId="11687" xr:uid="{00000000-0005-0000-0000-0000E83B0000}"/>
    <cellStyle name="Separador de milhares 4 3 4 6 2" xfId="13590" xr:uid="{00000000-0005-0000-0000-0000E93B0000}"/>
    <cellStyle name="Separador de milhares 4 3 4 6 2 2" xfId="16442" xr:uid="{00000000-0005-0000-0000-0000EA3B0000}"/>
    <cellStyle name="Separador de milhares 4 3 4 6 3" xfId="14981" xr:uid="{00000000-0005-0000-0000-0000EB3B0000}"/>
    <cellStyle name="Separador de milhares 4 3 5" xfId="10164" xr:uid="{00000000-0005-0000-0000-0000EC3B0000}"/>
    <cellStyle name="Separador de milhares 4 3 5 2" xfId="10165" xr:uid="{00000000-0005-0000-0000-0000ED3B0000}"/>
    <cellStyle name="Separador de milhares 4 3 5 2 2" xfId="11143" xr:uid="{00000000-0005-0000-0000-0000EE3B0000}"/>
    <cellStyle name="Separador de milhares 4 3 5 2 2 2" xfId="12095" xr:uid="{00000000-0005-0000-0000-0000EF3B0000}"/>
    <cellStyle name="Separador de milhares 4 3 5 2 2 2 2" xfId="13996" xr:uid="{00000000-0005-0000-0000-0000F03B0000}"/>
    <cellStyle name="Separador de milhares 4 3 5 2 2 2 2 2" xfId="16848" xr:uid="{00000000-0005-0000-0000-0000F13B0000}"/>
    <cellStyle name="Separador de milhares 4 3 5 2 2 2 3" xfId="15387" xr:uid="{00000000-0005-0000-0000-0000F23B0000}"/>
    <cellStyle name="Separador de milhares 4 3 5 2 2 3" xfId="13196" xr:uid="{00000000-0005-0000-0000-0000F33B0000}"/>
    <cellStyle name="Separador de milhares 4 3 5 2 2 3 2" xfId="16050" xr:uid="{00000000-0005-0000-0000-0000F43B0000}"/>
    <cellStyle name="Separador de milhares 4 3 5 2 2 4" xfId="14589" xr:uid="{00000000-0005-0000-0000-0000F53B0000}"/>
    <cellStyle name="Separador de milhares 4 3 5 2 3" xfId="11694" xr:uid="{00000000-0005-0000-0000-0000F63B0000}"/>
    <cellStyle name="Separador de milhares 4 3 5 2 3 2" xfId="13597" xr:uid="{00000000-0005-0000-0000-0000F73B0000}"/>
    <cellStyle name="Separador de milhares 4 3 5 2 3 2 2" xfId="16449" xr:uid="{00000000-0005-0000-0000-0000F83B0000}"/>
    <cellStyle name="Separador de milhares 4 3 5 2 3 3" xfId="14988" xr:uid="{00000000-0005-0000-0000-0000F93B0000}"/>
    <cellStyle name="Separador de milhares 4 3 5 3" xfId="11142" xr:uid="{00000000-0005-0000-0000-0000FA3B0000}"/>
    <cellStyle name="Separador de milhares 4 3 5 3 2" xfId="12094" xr:uid="{00000000-0005-0000-0000-0000FB3B0000}"/>
    <cellStyle name="Separador de milhares 4 3 5 3 2 2" xfId="13995" xr:uid="{00000000-0005-0000-0000-0000FC3B0000}"/>
    <cellStyle name="Separador de milhares 4 3 5 3 2 2 2" xfId="16847" xr:uid="{00000000-0005-0000-0000-0000FD3B0000}"/>
    <cellStyle name="Separador de milhares 4 3 5 3 2 3" xfId="15386" xr:uid="{00000000-0005-0000-0000-0000FE3B0000}"/>
    <cellStyle name="Separador de milhares 4 3 5 3 3" xfId="13195" xr:uid="{00000000-0005-0000-0000-0000FF3B0000}"/>
    <cellStyle name="Separador de milhares 4 3 5 3 3 2" xfId="16049" xr:uid="{00000000-0005-0000-0000-0000003C0000}"/>
    <cellStyle name="Separador de milhares 4 3 5 3 4" xfId="14588" xr:uid="{00000000-0005-0000-0000-0000013C0000}"/>
    <cellStyle name="Separador de milhares 4 3 5 4" xfId="11693" xr:uid="{00000000-0005-0000-0000-0000023C0000}"/>
    <cellStyle name="Separador de milhares 4 3 5 4 2" xfId="13596" xr:uid="{00000000-0005-0000-0000-0000033C0000}"/>
    <cellStyle name="Separador de milhares 4 3 5 4 2 2" xfId="16448" xr:uid="{00000000-0005-0000-0000-0000043C0000}"/>
    <cellStyle name="Separador de milhares 4 3 5 4 3" xfId="14987" xr:uid="{00000000-0005-0000-0000-0000053C0000}"/>
    <cellStyle name="Separador de milhares 4 3 6" xfId="10166" xr:uid="{00000000-0005-0000-0000-0000063C0000}"/>
    <cellStyle name="Separador de milhares 4 3 6 2" xfId="10167" xr:uid="{00000000-0005-0000-0000-0000073C0000}"/>
    <cellStyle name="Separador de milhares 4 3 6 2 2" xfId="11145" xr:uid="{00000000-0005-0000-0000-0000083C0000}"/>
    <cellStyle name="Separador de milhares 4 3 6 2 2 2" xfId="12097" xr:uid="{00000000-0005-0000-0000-0000093C0000}"/>
    <cellStyle name="Separador de milhares 4 3 6 2 2 2 2" xfId="13998" xr:uid="{00000000-0005-0000-0000-00000A3C0000}"/>
    <cellStyle name="Separador de milhares 4 3 6 2 2 2 2 2" xfId="16850" xr:uid="{00000000-0005-0000-0000-00000B3C0000}"/>
    <cellStyle name="Separador de milhares 4 3 6 2 2 2 3" xfId="15389" xr:uid="{00000000-0005-0000-0000-00000C3C0000}"/>
    <cellStyle name="Separador de milhares 4 3 6 2 2 3" xfId="13198" xr:uid="{00000000-0005-0000-0000-00000D3C0000}"/>
    <cellStyle name="Separador de milhares 4 3 6 2 2 3 2" xfId="16052" xr:uid="{00000000-0005-0000-0000-00000E3C0000}"/>
    <cellStyle name="Separador de milhares 4 3 6 2 2 4" xfId="14591" xr:uid="{00000000-0005-0000-0000-00000F3C0000}"/>
    <cellStyle name="Separador de milhares 4 3 6 2 3" xfId="11696" xr:uid="{00000000-0005-0000-0000-0000103C0000}"/>
    <cellStyle name="Separador de milhares 4 3 6 2 3 2" xfId="13599" xr:uid="{00000000-0005-0000-0000-0000113C0000}"/>
    <cellStyle name="Separador de milhares 4 3 6 2 3 2 2" xfId="16451" xr:uid="{00000000-0005-0000-0000-0000123C0000}"/>
    <cellStyle name="Separador de milhares 4 3 6 2 3 3" xfId="14990" xr:uid="{00000000-0005-0000-0000-0000133C0000}"/>
    <cellStyle name="Separador de milhares 4 3 6 3" xfId="11144" xr:uid="{00000000-0005-0000-0000-0000143C0000}"/>
    <cellStyle name="Separador de milhares 4 3 6 3 2" xfId="12096" xr:uid="{00000000-0005-0000-0000-0000153C0000}"/>
    <cellStyle name="Separador de milhares 4 3 6 3 2 2" xfId="13997" xr:uid="{00000000-0005-0000-0000-0000163C0000}"/>
    <cellStyle name="Separador de milhares 4 3 6 3 2 2 2" xfId="16849" xr:uid="{00000000-0005-0000-0000-0000173C0000}"/>
    <cellStyle name="Separador de milhares 4 3 6 3 2 3" xfId="15388" xr:uid="{00000000-0005-0000-0000-0000183C0000}"/>
    <cellStyle name="Separador de milhares 4 3 6 3 3" xfId="13197" xr:uid="{00000000-0005-0000-0000-0000193C0000}"/>
    <cellStyle name="Separador de milhares 4 3 6 3 3 2" xfId="16051" xr:uid="{00000000-0005-0000-0000-00001A3C0000}"/>
    <cellStyle name="Separador de milhares 4 3 6 3 4" xfId="14590" xr:uid="{00000000-0005-0000-0000-00001B3C0000}"/>
    <cellStyle name="Separador de milhares 4 3 6 4" xfId="11695" xr:uid="{00000000-0005-0000-0000-00001C3C0000}"/>
    <cellStyle name="Separador de milhares 4 3 6 4 2" xfId="13598" xr:uid="{00000000-0005-0000-0000-00001D3C0000}"/>
    <cellStyle name="Separador de milhares 4 3 6 4 2 2" xfId="16450" xr:uid="{00000000-0005-0000-0000-00001E3C0000}"/>
    <cellStyle name="Separador de milhares 4 3 6 4 3" xfId="14989" xr:uid="{00000000-0005-0000-0000-00001F3C0000}"/>
    <cellStyle name="Separador de milhares 4 3 7" xfId="10168" xr:uid="{00000000-0005-0000-0000-0000203C0000}"/>
    <cellStyle name="Separador de milhares 4 3 7 2" xfId="11146" xr:uid="{00000000-0005-0000-0000-0000213C0000}"/>
    <cellStyle name="Separador de milhares 4 3 7 2 2" xfId="12098" xr:uid="{00000000-0005-0000-0000-0000223C0000}"/>
    <cellStyle name="Separador de milhares 4 3 7 2 2 2" xfId="13999" xr:uid="{00000000-0005-0000-0000-0000233C0000}"/>
    <cellStyle name="Separador de milhares 4 3 7 2 2 2 2" xfId="16851" xr:uid="{00000000-0005-0000-0000-0000243C0000}"/>
    <cellStyle name="Separador de milhares 4 3 7 2 2 3" xfId="15390" xr:uid="{00000000-0005-0000-0000-0000253C0000}"/>
    <cellStyle name="Separador de milhares 4 3 7 2 3" xfId="13199" xr:uid="{00000000-0005-0000-0000-0000263C0000}"/>
    <cellStyle name="Separador de milhares 4 3 7 2 3 2" xfId="16053" xr:uid="{00000000-0005-0000-0000-0000273C0000}"/>
    <cellStyle name="Separador de milhares 4 3 7 2 4" xfId="14592" xr:uid="{00000000-0005-0000-0000-0000283C0000}"/>
    <cellStyle name="Separador de milhares 4 3 7 3" xfId="11697" xr:uid="{00000000-0005-0000-0000-0000293C0000}"/>
    <cellStyle name="Separador de milhares 4 3 7 3 2" xfId="13600" xr:uid="{00000000-0005-0000-0000-00002A3C0000}"/>
    <cellStyle name="Separador de milhares 4 3 7 3 2 2" xfId="16452" xr:uid="{00000000-0005-0000-0000-00002B3C0000}"/>
    <cellStyle name="Separador de milhares 4 3 7 3 3" xfId="14991" xr:uid="{00000000-0005-0000-0000-00002C3C0000}"/>
    <cellStyle name="Separador de milhares 4 3 8" xfId="11123" xr:uid="{00000000-0005-0000-0000-00002D3C0000}"/>
    <cellStyle name="Separador de milhares 4 3 8 2" xfId="12075" xr:uid="{00000000-0005-0000-0000-00002E3C0000}"/>
    <cellStyle name="Separador de milhares 4 3 8 2 2" xfId="13976" xr:uid="{00000000-0005-0000-0000-00002F3C0000}"/>
    <cellStyle name="Separador de milhares 4 3 8 2 2 2" xfId="16828" xr:uid="{00000000-0005-0000-0000-0000303C0000}"/>
    <cellStyle name="Separador de milhares 4 3 8 2 3" xfId="15367" xr:uid="{00000000-0005-0000-0000-0000313C0000}"/>
    <cellStyle name="Separador de milhares 4 3 8 3" xfId="13176" xr:uid="{00000000-0005-0000-0000-0000323C0000}"/>
    <cellStyle name="Separador de milhares 4 3 8 3 2" xfId="16030" xr:uid="{00000000-0005-0000-0000-0000333C0000}"/>
    <cellStyle name="Separador de milhares 4 3 8 4" xfId="14569" xr:uid="{00000000-0005-0000-0000-0000343C0000}"/>
    <cellStyle name="Separador de milhares 4 3 9" xfId="11674" xr:uid="{00000000-0005-0000-0000-0000353C0000}"/>
    <cellStyle name="Separador de milhares 4 3 9 2" xfId="13577" xr:uid="{00000000-0005-0000-0000-0000363C0000}"/>
    <cellStyle name="Separador de milhares 4 3 9 2 2" xfId="16429" xr:uid="{00000000-0005-0000-0000-0000373C0000}"/>
    <cellStyle name="Separador de milhares 4 3 9 3" xfId="14968" xr:uid="{00000000-0005-0000-0000-0000383C0000}"/>
    <cellStyle name="Separador de milhares 4 4" xfId="10169" xr:uid="{00000000-0005-0000-0000-0000393C0000}"/>
    <cellStyle name="Separador de milhares 4 4 2" xfId="11147" xr:uid="{00000000-0005-0000-0000-00003A3C0000}"/>
    <cellStyle name="Separador de milhares 4 4 2 2" xfId="12099" xr:uid="{00000000-0005-0000-0000-00003B3C0000}"/>
    <cellStyle name="Separador de milhares 4 4 2 2 2" xfId="14000" xr:uid="{00000000-0005-0000-0000-00003C3C0000}"/>
    <cellStyle name="Separador de milhares 4 4 2 2 2 2" xfId="16852" xr:uid="{00000000-0005-0000-0000-00003D3C0000}"/>
    <cellStyle name="Separador de milhares 4 4 2 2 3" xfId="15391" xr:uid="{00000000-0005-0000-0000-00003E3C0000}"/>
    <cellStyle name="Separador de milhares 4 4 2 3" xfId="13200" xr:uid="{00000000-0005-0000-0000-00003F3C0000}"/>
    <cellStyle name="Separador de milhares 4 4 2 3 2" xfId="16054" xr:uid="{00000000-0005-0000-0000-0000403C0000}"/>
    <cellStyle name="Separador de milhares 4 4 2 4" xfId="14593" xr:uid="{00000000-0005-0000-0000-0000413C0000}"/>
    <cellStyle name="Separador de milhares 4 4 3" xfId="11698" xr:uid="{00000000-0005-0000-0000-0000423C0000}"/>
    <cellStyle name="Separador de milhares 4 4 3 2" xfId="13601" xr:uid="{00000000-0005-0000-0000-0000433C0000}"/>
    <cellStyle name="Separador de milhares 4 4 3 2 2" xfId="16453" xr:uid="{00000000-0005-0000-0000-0000443C0000}"/>
    <cellStyle name="Separador de milhares 4 4 3 3" xfId="14992" xr:uid="{00000000-0005-0000-0000-0000453C0000}"/>
    <cellStyle name="Separador de milhares 4 5" xfId="10170" xr:uid="{00000000-0005-0000-0000-0000463C0000}"/>
    <cellStyle name="Separador de milhares 4 5 2" xfId="11148" xr:uid="{00000000-0005-0000-0000-0000473C0000}"/>
    <cellStyle name="Separador de milhares 4 5 2 2" xfId="12100" xr:uid="{00000000-0005-0000-0000-0000483C0000}"/>
    <cellStyle name="Separador de milhares 4 5 2 2 2" xfId="14001" xr:uid="{00000000-0005-0000-0000-0000493C0000}"/>
    <cellStyle name="Separador de milhares 4 5 2 2 2 2" xfId="16853" xr:uid="{00000000-0005-0000-0000-00004A3C0000}"/>
    <cellStyle name="Separador de milhares 4 5 2 2 3" xfId="15392" xr:uid="{00000000-0005-0000-0000-00004B3C0000}"/>
    <cellStyle name="Separador de milhares 4 5 2 3" xfId="13201" xr:uid="{00000000-0005-0000-0000-00004C3C0000}"/>
    <cellStyle name="Separador de milhares 4 5 2 3 2" xfId="16055" xr:uid="{00000000-0005-0000-0000-00004D3C0000}"/>
    <cellStyle name="Separador de milhares 4 5 2 4" xfId="14594" xr:uid="{00000000-0005-0000-0000-00004E3C0000}"/>
    <cellStyle name="Separador de milhares 4 5 3" xfId="11699" xr:uid="{00000000-0005-0000-0000-00004F3C0000}"/>
    <cellStyle name="Separador de milhares 4 5 3 2" xfId="13602" xr:uid="{00000000-0005-0000-0000-0000503C0000}"/>
    <cellStyle name="Separador de milhares 4 5 3 2 2" xfId="16454" xr:uid="{00000000-0005-0000-0000-0000513C0000}"/>
    <cellStyle name="Separador de milhares 4 5 3 3" xfId="14993" xr:uid="{00000000-0005-0000-0000-0000523C0000}"/>
    <cellStyle name="Separador de milhares 4 6" xfId="11050" xr:uid="{00000000-0005-0000-0000-0000533C0000}"/>
    <cellStyle name="Separador de milhares 4 6 2" xfId="12002" xr:uid="{00000000-0005-0000-0000-0000543C0000}"/>
    <cellStyle name="Separador de milhares 4 6 2 2" xfId="13903" xr:uid="{00000000-0005-0000-0000-0000553C0000}"/>
    <cellStyle name="Separador de milhares 4 6 2 2 2" xfId="16755" xr:uid="{00000000-0005-0000-0000-0000563C0000}"/>
    <cellStyle name="Separador de milhares 4 6 2 3" xfId="15294" xr:uid="{00000000-0005-0000-0000-0000573C0000}"/>
    <cellStyle name="Separador de milhares 4 6 3" xfId="13103" xr:uid="{00000000-0005-0000-0000-0000583C0000}"/>
    <cellStyle name="Separador de milhares 4 6 3 2" xfId="15957" xr:uid="{00000000-0005-0000-0000-0000593C0000}"/>
    <cellStyle name="Separador de milhares 4 6 4" xfId="14496" xr:uid="{00000000-0005-0000-0000-00005A3C0000}"/>
    <cellStyle name="Separador de milhares 4 7" xfId="11601" xr:uid="{00000000-0005-0000-0000-00005B3C0000}"/>
    <cellStyle name="Separador de milhares 4 7 2" xfId="13504" xr:uid="{00000000-0005-0000-0000-00005C3C0000}"/>
    <cellStyle name="Separador de milhares 4 7 2 2" xfId="16356" xr:uid="{00000000-0005-0000-0000-00005D3C0000}"/>
    <cellStyle name="Separador de milhares 4 7 3" xfId="14895" xr:uid="{00000000-0005-0000-0000-00005E3C0000}"/>
    <cellStyle name="Separador de milhares 4 8" xfId="10008" xr:uid="{00000000-0005-0000-0000-00005F3C0000}"/>
    <cellStyle name="Separador de milhares 4 9" xfId="17406" xr:uid="{00000000-0005-0000-0000-0000603C0000}"/>
    <cellStyle name="Separador de milhares 4_Cash Alu" xfId="10171" xr:uid="{00000000-0005-0000-0000-0000613C0000}"/>
    <cellStyle name="Separador de milhares 5" xfId="10172" xr:uid="{00000000-0005-0000-0000-0000623C0000}"/>
    <cellStyle name="Separador de milhares 5 2" xfId="575" xr:uid="{00000000-0005-0000-0000-0000633C0000}"/>
    <cellStyle name="Separador de milhares 5 2 10" xfId="11404" xr:uid="{00000000-0005-0000-0000-0000643C0000}"/>
    <cellStyle name="Separador de milhares 5 2 10 2" xfId="13318" xr:uid="{00000000-0005-0000-0000-0000653C0000}"/>
    <cellStyle name="Separador de milhares 5 2 10 2 2" xfId="16170" xr:uid="{00000000-0005-0000-0000-0000663C0000}"/>
    <cellStyle name="Separador de milhares 5 2 10 3" xfId="14709" xr:uid="{00000000-0005-0000-0000-0000673C0000}"/>
    <cellStyle name="Separador de milhares 5 2 11" xfId="17426" xr:uid="{00000000-0005-0000-0000-0000683C0000}"/>
    <cellStyle name="Separador de milhares 5 2 2" xfId="10173" xr:uid="{00000000-0005-0000-0000-0000693C0000}"/>
    <cellStyle name="Separador de milhares 5 2 2 2" xfId="10174" xr:uid="{00000000-0005-0000-0000-00006A3C0000}"/>
    <cellStyle name="Separador de milhares 5 2 2 2 2" xfId="10175" xr:uid="{00000000-0005-0000-0000-00006B3C0000}"/>
    <cellStyle name="Separador de milhares 5 2 2 2 2 2" xfId="11152" xr:uid="{00000000-0005-0000-0000-00006C3C0000}"/>
    <cellStyle name="Separador de milhares 5 2 2 2 2 2 2" xfId="12104" xr:uid="{00000000-0005-0000-0000-00006D3C0000}"/>
    <cellStyle name="Separador de milhares 5 2 2 2 2 2 2 2" xfId="14005" xr:uid="{00000000-0005-0000-0000-00006E3C0000}"/>
    <cellStyle name="Separador de milhares 5 2 2 2 2 2 2 2 2" xfId="16857" xr:uid="{00000000-0005-0000-0000-00006F3C0000}"/>
    <cellStyle name="Separador de milhares 5 2 2 2 2 2 2 3" xfId="15396" xr:uid="{00000000-0005-0000-0000-0000703C0000}"/>
    <cellStyle name="Separador de milhares 5 2 2 2 2 2 3" xfId="13205" xr:uid="{00000000-0005-0000-0000-0000713C0000}"/>
    <cellStyle name="Separador de milhares 5 2 2 2 2 2 3 2" xfId="16059" xr:uid="{00000000-0005-0000-0000-0000723C0000}"/>
    <cellStyle name="Separador de milhares 5 2 2 2 2 2 4" xfId="14598" xr:uid="{00000000-0005-0000-0000-0000733C0000}"/>
    <cellStyle name="Separador de milhares 5 2 2 2 2 3" xfId="11703" xr:uid="{00000000-0005-0000-0000-0000743C0000}"/>
    <cellStyle name="Separador de milhares 5 2 2 2 2 3 2" xfId="13606" xr:uid="{00000000-0005-0000-0000-0000753C0000}"/>
    <cellStyle name="Separador de milhares 5 2 2 2 2 3 2 2" xfId="16458" xr:uid="{00000000-0005-0000-0000-0000763C0000}"/>
    <cellStyle name="Separador de milhares 5 2 2 2 2 3 3" xfId="14997" xr:uid="{00000000-0005-0000-0000-0000773C0000}"/>
    <cellStyle name="Separador de milhares 5 2 2 2 3" xfId="11151" xr:uid="{00000000-0005-0000-0000-0000783C0000}"/>
    <cellStyle name="Separador de milhares 5 2 2 2 3 2" xfId="12103" xr:uid="{00000000-0005-0000-0000-0000793C0000}"/>
    <cellStyle name="Separador de milhares 5 2 2 2 3 2 2" xfId="14004" xr:uid="{00000000-0005-0000-0000-00007A3C0000}"/>
    <cellStyle name="Separador de milhares 5 2 2 2 3 2 2 2" xfId="16856" xr:uid="{00000000-0005-0000-0000-00007B3C0000}"/>
    <cellStyle name="Separador de milhares 5 2 2 2 3 2 3" xfId="15395" xr:uid="{00000000-0005-0000-0000-00007C3C0000}"/>
    <cellStyle name="Separador de milhares 5 2 2 2 3 3" xfId="13204" xr:uid="{00000000-0005-0000-0000-00007D3C0000}"/>
    <cellStyle name="Separador de milhares 5 2 2 2 3 3 2" xfId="16058" xr:uid="{00000000-0005-0000-0000-00007E3C0000}"/>
    <cellStyle name="Separador de milhares 5 2 2 2 3 4" xfId="14597" xr:uid="{00000000-0005-0000-0000-00007F3C0000}"/>
    <cellStyle name="Separador de milhares 5 2 2 2 4" xfId="11702" xr:uid="{00000000-0005-0000-0000-0000803C0000}"/>
    <cellStyle name="Separador de milhares 5 2 2 2 4 2" xfId="13605" xr:uid="{00000000-0005-0000-0000-0000813C0000}"/>
    <cellStyle name="Separador de milhares 5 2 2 2 4 2 2" xfId="16457" xr:uid="{00000000-0005-0000-0000-0000823C0000}"/>
    <cellStyle name="Separador de milhares 5 2 2 2 4 3" xfId="14996" xr:uid="{00000000-0005-0000-0000-0000833C0000}"/>
    <cellStyle name="Separador de milhares 5 2 2 3" xfId="10176" xr:uid="{00000000-0005-0000-0000-0000843C0000}"/>
    <cellStyle name="Separador de milhares 5 2 2 3 2" xfId="10177" xr:uid="{00000000-0005-0000-0000-0000853C0000}"/>
    <cellStyle name="Separador de milhares 5 2 2 3 2 2" xfId="11154" xr:uid="{00000000-0005-0000-0000-0000863C0000}"/>
    <cellStyle name="Separador de milhares 5 2 2 3 2 2 2" xfId="12106" xr:uid="{00000000-0005-0000-0000-0000873C0000}"/>
    <cellStyle name="Separador de milhares 5 2 2 3 2 2 2 2" xfId="14007" xr:uid="{00000000-0005-0000-0000-0000883C0000}"/>
    <cellStyle name="Separador de milhares 5 2 2 3 2 2 2 2 2" xfId="16859" xr:uid="{00000000-0005-0000-0000-0000893C0000}"/>
    <cellStyle name="Separador de milhares 5 2 2 3 2 2 2 3" xfId="15398" xr:uid="{00000000-0005-0000-0000-00008A3C0000}"/>
    <cellStyle name="Separador de milhares 5 2 2 3 2 2 3" xfId="13207" xr:uid="{00000000-0005-0000-0000-00008B3C0000}"/>
    <cellStyle name="Separador de milhares 5 2 2 3 2 2 3 2" xfId="16061" xr:uid="{00000000-0005-0000-0000-00008C3C0000}"/>
    <cellStyle name="Separador de milhares 5 2 2 3 2 2 4" xfId="14600" xr:uid="{00000000-0005-0000-0000-00008D3C0000}"/>
    <cellStyle name="Separador de milhares 5 2 2 3 2 3" xfId="11705" xr:uid="{00000000-0005-0000-0000-00008E3C0000}"/>
    <cellStyle name="Separador de milhares 5 2 2 3 2 3 2" xfId="13608" xr:uid="{00000000-0005-0000-0000-00008F3C0000}"/>
    <cellStyle name="Separador de milhares 5 2 2 3 2 3 2 2" xfId="16460" xr:uid="{00000000-0005-0000-0000-0000903C0000}"/>
    <cellStyle name="Separador de milhares 5 2 2 3 2 3 3" xfId="14999" xr:uid="{00000000-0005-0000-0000-0000913C0000}"/>
    <cellStyle name="Separador de milhares 5 2 2 3 3" xfId="11153" xr:uid="{00000000-0005-0000-0000-0000923C0000}"/>
    <cellStyle name="Separador de milhares 5 2 2 3 3 2" xfId="12105" xr:uid="{00000000-0005-0000-0000-0000933C0000}"/>
    <cellStyle name="Separador de milhares 5 2 2 3 3 2 2" xfId="14006" xr:uid="{00000000-0005-0000-0000-0000943C0000}"/>
    <cellStyle name="Separador de milhares 5 2 2 3 3 2 2 2" xfId="16858" xr:uid="{00000000-0005-0000-0000-0000953C0000}"/>
    <cellStyle name="Separador de milhares 5 2 2 3 3 2 3" xfId="15397" xr:uid="{00000000-0005-0000-0000-0000963C0000}"/>
    <cellStyle name="Separador de milhares 5 2 2 3 3 3" xfId="13206" xr:uid="{00000000-0005-0000-0000-0000973C0000}"/>
    <cellStyle name="Separador de milhares 5 2 2 3 3 3 2" xfId="16060" xr:uid="{00000000-0005-0000-0000-0000983C0000}"/>
    <cellStyle name="Separador de milhares 5 2 2 3 3 4" xfId="14599" xr:uid="{00000000-0005-0000-0000-0000993C0000}"/>
    <cellStyle name="Separador de milhares 5 2 2 3 4" xfId="11704" xr:uid="{00000000-0005-0000-0000-00009A3C0000}"/>
    <cellStyle name="Separador de milhares 5 2 2 3 4 2" xfId="13607" xr:uid="{00000000-0005-0000-0000-00009B3C0000}"/>
    <cellStyle name="Separador de milhares 5 2 2 3 4 2 2" xfId="16459" xr:uid="{00000000-0005-0000-0000-00009C3C0000}"/>
    <cellStyle name="Separador de milhares 5 2 2 3 4 3" xfId="14998" xr:uid="{00000000-0005-0000-0000-00009D3C0000}"/>
    <cellStyle name="Separador de milhares 5 2 2 4" xfId="10178" xr:uid="{00000000-0005-0000-0000-00009E3C0000}"/>
    <cellStyle name="Separador de milhares 5 2 2 4 2" xfId="11155" xr:uid="{00000000-0005-0000-0000-00009F3C0000}"/>
    <cellStyle name="Separador de milhares 5 2 2 4 2 2" xfId="12107" xr:uid="{00000000-0005-0000-0000-0000A03C0000}"/>
    <cellStyle name="Separador de milhares 5 2 2 4 2 2 2" xfId="14008" xr:uid="{00000000-0005-0000-0000-0000A13C0000}"/>
    <cellStyle name="Separador de milhares 5 2 2 4 2 2 2 2" xfId="16860" xr:uid="{00000000-0005-0000-0000-0000A23C0000}"/>
    <cellStyle name="Separador de milhares 5 2 2 4 2 2 3" xfId="15399" xr:uid="{00000000-0005-0000-0000-0000A33C0000}"/>
    <cellStyle name="Separador de milhares 5 2 2 4 2 3" xfId="13208" xr:uid="{00000000-0005-0000-0000-0000A43C0000}"/>
    <cellStyle name="Separador de milhares 5 2 2 4 2 3 2" xfId="16062" xr:uid="{00000000-0005-0000-0000-0000A53C0000}"/>
    <cellStyle name="Separador de milhares 5 2 2 4 2 4" xfId="14601" xr:uid="{00000000-0005-0000-0000-0000A63C0000}"/>
    <cellStyle name="Separador de milhares 5 2 2 4 3" xfId="11706" xr:uid="{00000000-0005-0000-0000-0000A73C0000}"/>
    <cellStyle name="Separador de milhares 5 2 2 4 3 2" xfId="13609" xr:uid="{00000000-0005-0000-0000-0000A83C0000}"/>
    <cellStyle name="Separador de milhares 5 2 2 4 3 2 2" xfId="16461" xr:uid="{00000000-0005-0000-0000-0000A93C0000}"/>
    <cellStyle name="Separador de milhares 5 2 2 4 3 3" xfId="15000" xr:uid="{00000000-0005-0000-0000-0000AA3C0000}"/>
    <cellStyle name="Separador de milhares 5 2 2 5" xfId="11150" xr:uid="{00000000-0005-0000-0000-0000AB3C0000}"/>
    <cellStyle name="Separador de milhares 5 2 2 5 2" xfId="12102" xr:uid="{00000000-0005-0000-0000-0000AC3C0000}"/>
    <cellStyle name="Separador de milhares 5 2 2 5 2 2" xfId="14003" xr:uid="{00000000-0005-0000-0000-0000AD3C0000}"/>
    <cellStyle name="Separador de milhares 5 2 2 5 2 2 2" xfId="16855" xr:uid="{00000000-0005-0000-0000-0000AE3C0000}"/>
    <cellStyle name="Separador de milhares 5 2 2 5 2 3" xfId="15394" xr:uid="{00000000-0005-0000-0000-0000AF3C0000}"/>
    <cellStyle name="Separador de milhares 5 2 2 5 3" xfId="13203" xr:uid="{00000000-0005-0000-0000-0000B03C0000}"/>
    <cellStyle name="Separador de milhares 5 2 2 5 3 2" xfId="16057" xr:uid="{00000000-0005-0000-0000-0000B13C0000}"/>
    <cellStyle name="Separador de milhares 5 2 2 5 4" xfId="14596" xr:uid="{00000000-0005-0000-0000-0000B23C0000}"/>
    <cellStyle name="Separador de milhares 5 2 2 6" xfId="11701" xr:uid="{00000000-0005-0000-0000-0000B33C0000}"/>
    <cellStyle name="Separador de milhares 5 2 2 6 2" xfId="13604" xr:uid="{00000000-0005-0000-0000-0000B43C0000}"/>
    <cellStyle name="Separador de milhares 5 2 2 6 2 2" xfId="16456" xr:uid="{00000000-0005-0000-0000-0000B53C0000}"/>
    <cellStyle name="Separador de milhares 5 2 2 6 3" xfId="14995" xr:uid="{00000000-0005-0000-0000-0000B63C0000}"/>
    <cellStyle name="Separador de milhares 5 2 3" xfId="10179" xr:uid="{00000000-0005-0000-0000-0000B73C0000}"/>
    <cellStyle name="Separador de milhares 5 2 3 2" xfId="10180" xr:uid="{00000000-0005-0000-0000-0000B83C0000}"/>
    <cellStyle name="Separador de milhares 5 2 3 2 2" xfId="10181" xr:uid="{00000000-0005-0000-0000-0000B93C0000}"/>
    <cellStyle name="Separador de milhares 5 2 3 2 2 2" xfId="11158" xr:uid="{00000000-0005-0000-0000-0000BA3C0000}"/>
    <cellStyle name="Separador de milhares 5 2 3 2 2 2 2" xfId="12110" xr:uid="{00000000-0005-0000-0000-0000BB3C0000}"/>
    <cellStyle name="Separador de milhares 5 2 3 2 2 2 2 2" xfId="14011" xr:uid="{00000000-0005-0000-0000-0000BC3C0000}"/>
    <cellStyle name="Separador de milhares 5 2 3 2 2 2 2 2 2" xfId="16863" xr:uid="{00000000-0005-0000-0000-0000BD3C0000}"/>
    <cellStyle name="Separador de milhares 5 2 3 2 2 2 2 3" xfId="15402" xr:uid="{00000000-0005-0000-0000-0000BE3C0000}"/>
    <cellStyle name="Separador de milhares 5 2 3 2 2 2 3" xfId="13211" xr:uid="{00000000-0005-0000-0000-0000BF3C0000}"/>
    <cellStyle name="Separador de milhares 5 2 3 2 2 2 3 2" xfId="16065" xr:uid="{00000000-0005-0000-0000-0000C03C0000}"/>
    <cellStyle name="Separador de milhares 5 2 3 2 2 2 4" xfId="14604" xr:uid="{00000000-0005-0000-0000-0000C13C0000}"/>
    <cellStyle name="Separador de milhares 5 2 3 2 2 3" xfId="11709" xr:uid="{00000000-0005-0000-0000-0000C23C0000}"/>
    <cellStyle name="Separador de milhares 5 2 3 2 2 3 2" xfId="13612" xr:uid="{00000000-0005-0000-0000-0000C33C0000}"/>
    <cellStyle name="Separador de milhares 5 2 3 2 2 3 2 2" xfId="16464" xr:uid="{00000000-0005-0000-0000-0000C43C0000}"/>
    <cellStyle name="Separador de milhares 5 2 3 2 2 3 3" xfId="15003" xr:uid="{00000000-0005-0000-0000-0000C53C0000}"/>
    <cellStyle name="Separador de milhares 5 2 3 2 3" xfId="11157" xr:uid="{00000000-0005-0000-0000-0000C63C0000}"/>
    <cellStyle name="Separador de milhares 5 2 3 2 3 2" xfId="12109" xr:uid="{00000000-0005-0000-0000-0000C73C0000}"/>
    <cellStyle name="Separador de milhares 5 2 3 2 3 2 2" xfId="14010" xr:uid="{00000000-0005-0000-0000-0000C83C0000}"/>
    <cellStyle name="Separador de milhares 5 2 3 2 3 2 2 2" xfId="16862" xr:uid="{00000000-0005-0000-0000-0000C93C0000}"/>
    <cellStyle name="Separador de milhares 5 2 3 2 3 2 3" xfId="15401" xr:uid="{00000000-0005-0000-0000-0000CA3C0000}"/>
    <cellStyle name="Separador de milhares 5 2 3 2 3 3" xfId="13210" xr:uid="{00000000-0005-0000-0000-0000CB3C0000}"/>
    <cellStyle name="Separador de milhares 5 2 3 2 3 3 2" xfId="16064" xr:uid="{00000000-0005-0000-0000-0000CC3C0000}"/>
    <cellStyle name="Separador de milhares 5 2 3 2 3 4" xfId="14603" xr:uid="{00000000-0005-0000-0000-0000CD3C0000}"/>
    <cellStyle name="Separador de milhares 5 2 3 2 4" xfId="11708" xr:uid="{00000000-0005-0000-0000-0000CE3C0000}"/>
    <cellStyle name="Separador de milhares 5 2 3 2 4 2" xfId="13611" xr:uid="{00000000-0005-0000-0000-0000CF3C0000}"/>
    <cellStyle name="Separador de milhares 5 2 3 2 4 2 2" xfId="16463" xr:uid="{00000000-0005-0000-0000-0000D03C0000}"/>
    <cellStyle name="Separador de milhares 5 2 3 2 4 3" xfId="15002" xr:uid="{00000000-0005-0000-0000-0000D13C0000}"/>
    <cellStyle name="Separador de milhares 5 2 3 3" xfId="10182" xr:uid="{00000000-0005-0000-0000-0000D23C0000}"/>
    <cellStyle name="Separador de milhares 5 2 3 3 2" xfId="10183" xr:uid="{00000000-0005-0000-0000-0000D33C0000}"/>
    <cellStyle name="Separador de milhares 5 2 3 3 2 2" xfId="11160" xr:uid="{00000000-0005-0000-0000-0000D43C0000}"/>
    <cellStyle name="Separador de milhares 5 2 3 3 2 2 2" xfId="12112" xr:uid="{00000000-0005-0000-0000-0000D53C0000}"/>
    <cellStyle name="Separador de milhares 5 2 3 3 2 2 2 2" xfId="14013" xr:uid="{00000000-0005-0000-0000-0000D63C0000}"/>
    <cellStyle name="Separador de milhares 5 2 3 3 2 2 2 2 2" xfId="16865" xr:uid="{00000000-0005-0000-0000-0000D73C0000}"/>
    <cellStyle name="Separador de milhares 5 2 3 3 2 2 2 3" xfId="15404" xr:uid="{00000000-0005-0000-0000-0000D83C0000}"/>
    <cellStyle name="Separador de milhares 5 2 3 3 2 2 3" xfId="13213" xr:uid="{00000000-0005-0000-0000-0000D93C0000}"/>
    <cellStyle name="Separador de milhares 5 2 3 3 2 2 3 2" xfId="16067" xr:uid="{00000000-0005-0000-0000-0000DA3C0000}"/>
    <cellStyle name="Separador de milhares 5 2 3 3 2 2 4" xfId="14606" xr:uid="{00000000-0005-0000-0000-0000DB3C0000}"/>
    <cellStyle name="Separador de milhares 5 2 3 3 2 3" xfId="11711" xr:uid="{00000000-0005-0000-0000-0000DC3C0000}"/>
    <cellStyle name="Separador de milhares 5 2 3 3 2 3 2" xfId="13614" xr:uid="{00000000-0005-0000-0000-0000DD3C0000}"/>
    <cellStyle name="Separador de milhares 5 2 3 3 2 3 2 2" xfId="16466" xr:uid="{00000000-0005-0000-0000-0000DE3C0000}"/>
    <cellStyle name="Separador de milhares 5 2 3 3 2 3 3" xfId="15005" xr:uid="{00000000-0005-0000-0000-0000DF3C0000}"/>
    <cellStyle name="Separador de milhares 5 2 3 3 3" xfId="11159" xr:uid="{00000000-0005-0000-0000-0000E03C0000}"/>
    <cellStyle name="Separador de milhares 5 2 3 3 3 2" xfId="12111" xr:uid="{00000000-0005-0000-0000-0000E13C0000}"/>
    <cellStyle name="Separador de milhares 5 2 3 3 3 2 2" xfId="14012" xr:uid="{00000000-0005-0000-0000-0000E23C0000}"/>
    <cellStyle name="Separador de milhares 5 2 3 3 3 2 2 2" xfId="16864" xr:uid="{00000000-0005-0000-0000-0000E33C0000}"/>
    <cellStyle name="Separador de milhares 5 2 3 3 3 2 3" xfId="15403" xr:uid="{00000000-0005-0000-0000-0000E43C0000}"/>
    <cellStyle name="Separador de milhares 5 2 3 3 3 3" xfId="13212" xr:uid="{00000000-0005-0000-0000-0000E53C0000}"/>
    <cellStyle name="Separador de milhares 5 2 3 3 3 3 2" xfId="16066" xr:uid="{00000000-0005-0000-0000-0000E63C0000}"/>
    <cellStyle name="Separador de milhares 5 2 3 3 3 4" xfId="14605" xr:uid="{00000000-0005-0000-0000-0000E73C0000}"/>
    <cellStyle name="Separador de milhares 5 2 3 3 4" xfId="11710" xr:uid="{00000000-0005-0000-0000-0000E83C0000}"/>
    <cellStyle name="Separador de milhares 5 2 3 3 4 2" xfId="13613" xr:uid="{00000000-0005-0000-0000-0000E93C0000}"/>
    <cellStyle name="Separador de milhares 5 2 3 3 4 2 2" xfId="16465" xr:uid="{00000000-0005-0000-0000-0000EA3C0000}"/>
    <cellStyle name="Separador de milhares 5 2 3 3 4 3" xfId="15004" xr:uid="{00000000-0005-0000-0000-0000EB3C0000}"/>
    <cellStyle name="Separador de milhares 5 2 3 4" xfId="10184" xr:uid="{00000000-0005-0000-0000-0000EC3C0000}"/>
    <cellStyle name="Separador de milhares 5 2 3 4 2" xfId="11161" xr:uid="{00000000-0005-0000-0000-0000ED3C0000}"/>
    <cellStyle name="Separador de milhares 5 2 3 4 2 2" xfId="12113" xr:uid="{00000000-0005-0000-0000-0000EE3C0000}"/>
    <cellStyle name="Separador de milhares 5 2 3 4 2 2 2" xfId="14014" xr:uid="{00000000-0005-0000-0000-0000EF3C0000}"/>
    <cellStyle name="Separador de milhares 5 2 3 4 2 2 2 2" xfId="16866" xr:uid="{00000000-0005-0000-0000-0000F03C0000}"/>
    <cellStyle name="Separador de milhares 5 2 3 4 2 2 3" xfId="15405" xr:uid="{00000000-0005-0000-0000-0000F13C0000}"/>
    <cellStyle name="Separador de milhares 5 2 3 4 2 3" xfId="13214" xr:uid="{00000000-0005-0000-0000-0000F23C0000}"/>
    <cellStyle name="Separador de milhares 5 2 3 4 2 3 2" xfId="16068" xr:uid="{00000000-0005-0000-0000-0000F33C0000}"/>
    <cellStyle name="Separador de milhares 5 2 3 4 2 4" xfId="14607" xr:uid="{00000000-0005-0000-0000-0000F43C0000}"/>
    <cellStyle name="Separador de milhares 5 2 3 4 3" xfId="11712" xr:uid="{00000000-0005-0000-0000-0000F53C0000}"/>
    <cellStyle name="Separador de milhares 5 2 3 4 3 2" xfId="13615" xr:uid="{00000000-0005-0000-0000-0000F63C0000}"/>
    <cellStyle name="Separador de milhares 5 2 3 4 3 2 2" xfId="16467" xr:uid="{00000000-0005-0000-0000-0000F73C0000}"/>
    <cellStyle name="Separador de milhares 5 2 3 4 3 3" xfId="15006" xr:uid="{00000000-0005-0000-0000-0000F83C0000}"/>
    <cellStyle name="Separador de milhares 5 2 3 5" xfId="11156" xr:uid="{00000000-0005-0000-0000-0000F93C0000}"/>
    <cellStyle name="Separador de milhares 5 2 3 5 2" xfId="12108" xr:uid="{00000000-0005-0000-0000-0000FA3C0000}"/>
    <cellStyle name="Separador de milhares 5 2 3 5 2 2" xfId="14009" xr:uid="{00000000-0005-0000-0000-0000FB3C0000}"/>
    <cellStyle name="Separador de milhares 5 2 3 5 2 2 2" xfId="16861" xr:uid="{00000000-0005-0000-0000-0000FC3C0000}"/>
    <cellStyle name="Separador de milhares 5 2 3 5 2 3" xfId="15400" xr:uid="{00000000-0005-0000-0000-0000FD3C0000}"/>
    <cellStyle name="Separador de milhares 5 2 3 5 3" xfId="13209" xr:uid="{00000000-0005-0000-0000-0000FE3C0000}"/>
    <cellStyle name="Separador de milhares 5 2 3 5 3 2" xfId="16063" xr:uid="{00000000-0005-0000-0000-0000FF3C0000}"/>
    <cellStyle name="Separador de milhares 5 2 3 5 4" xfId="14602" xr:uid="{00000000-0005-0000-0000-0000003D0000}"/>
    <cellStyle name="Separador de milhares 5 2 3 6" xfId="11707" xr:uid="{00000000-0005-0000-0000-0000013D0000}"/>
    <cellStyle name="Separador de milhares 5 2 3 6 2" xfId="13610" xr:uid="{00000000-0005-0000-0000-0000023D0000}"/>
    <cellStyle name="Separador de milhares 5 2 3 6 2 2" xfId="16462" xr:uid="{00000000-0005-0000-0000-0000033D0000}"/>
    <cellStyle name="Separador de milhares 5 2 3 6 3" xfId="15001" xr:uid="{00000000-0005-0000-0000-0000043D0000}"/>
    <cellStyle name="Separador de milhares 5 2 4" xfId="10185" xr:uid="{00000000-0005-0000-0000-0000053D0000}"/>
    <cellStyle name="Separador de milhares 5 2 4 2" xfId="10186" xr:uid="{00000000-0005-0000-0000-0000063D0000}"/>
    <cellStyle name="Separador de milhares 5 2 4 2 2" xfId="10187" xr:uid="{00000000-0005-0000-0000-0000073D0000}"/>
    <cellStyle name="Separador de milhares 5 2 4 2 2 2" xfId="11164" xr:uid="{00000000-0005-0000-0000-0000083D0000}"/>
    <cellStyle name="Separador de milhares 5 2 4 2 2 2 2" xfId="12116" xr:uid="{00000000-0005-0000-0000-0000093D0000}"/>
    <cellStyle name="Separador de milhares 5 2 4 2 2 2 2 2" xfId="14017" xr:uid="{00000000-0005-0000-0000-00000A3D0000}"/>
    <cellStyle name="Separador de milhares 5 2 4 2 2 2 2 2 2" xfId="16869" xr:uid="{00000000-0005-0000-0000-00000B3D0000}"/>
    <cellStyle name="Separador de milhares 5 2 4 2 2 2 2 3" xfId="15408" xr:uid="{00000000-0005-0000-0000-00000C3D0000}"/>
    <cellStyle name="Separador de milhares 5 2 4 2 2 2 3" xfId="13217" xr:uid="{00000000-0005-0000-0000-00000D3D0000}"/>
    <cellStyle name="Separador de milhares 5 2 4 2 2 2 3 2" xfId="16071" xr:uid="{00000000-0005-0000-0000-00000E3D0000}"/>
    <cellStyle name="Separador de milhares 5 2 4 2 2 2 4" xfId="14610" xr:uid="{00000000-0005-0000-0000-00000F3D0000}"/>
    <cellStyle name="Separador de milhares 5 2 4 2 2 3" xfId="11715" xr:uid="{00000000-0005-0000-0000-0000103D0000}"/>
    <cellStyle name="Separador de milhares 5 2 4 2 2 3 2" xfId="13618" xr:uid="{00000000-0005-0000-0000-0000113D0000}"/>
    <cellStyle name="Separador de milhares 5 2 4 2 2 3 2 2" xfId="16470" xr:uid="{00000000-0005-0000-0000-0000123D0000}"/>
    <cellStyle name="Separador de milhares 5 2 4 2 2 3 3" xfId="15009" xr:uid="{00000000-0005-0000-0000-0000133D0000}"/>
    <cellStyle name="Separador de milhares 5 2 4 2 3" xfId="11163" xr:uid="{00000000-0005-0000-0000-0000143D0000}"/>
    <cellStyle name="Separador de milhares 5 2 4 2 3 2" xfId="12115" xr:uid="{00000000-0005-0000-0000-0000153D0000}"/>
    <cellStyle name="Separador de milhares 5 2 4 2 3 2 2" xfId="14016" xr:uid="{00000000-0005-0000-0000-0000163D0000}"/>
    <cellStyle name="Separador de milhares 5 2 4 2 3 2 2 2" xfId="16868" xr:uid="{00000000-0005-0000-0000-0000173D0000}"/>
    <cellStyle name="Separador de milhares 5 2 4 2 3 2 3" xfId="15407" xr:uid="{00000000-0005-0000-0000-0000183D0000}"/>
    <cellStyle name="Separador de milhares 5 2 4 2 3 3" xfId="13216" xr:uid="{00000000-0005-0000-0000-0000193D0000}"/>
    <cellStyle name="Separador de milhares 5 2 4 2 3 3 2" xfId="16070" xr:uid="{00000000-0005-0000-0000-00001A3D0000}"/>
    <cellStyle name="Separador de milhares 5 2 4 2 3 4" xfId="14609" xr:uid="{00000000-0005-0000-0000-00001B3D0000}"/>
    <cellStyle name="Separador de milhares 5 2 4 2 4" xfId="11714" xr:uid="{00000000-0005-0000-0000-00001C3D0000}"/>
    <cellStyle name="Separador de milhares 5 2 4 2 4 2" xfId="13617" xr:uid="{00000000-0005-0000-0000-00001D3D0000}"/>
    <cellStyle name="Separador de milhares 5 2 4 2 4 2 2" xfId="16469" xr:uid="{00000000-0005-0000-0000-00001E3D0000}"/>
    <cellStyle name="Separador de milhares 5 2 4 2 4 3" xfId="15008" xr:uid="{00000000-0005-0000-0000-00001F3D0000}"/>
    <cellStyle name="Separador de milhares 5 2 4 3" xfId="10188" xr:uid="{00000000-0005-0000-0000-0000203D0000}"/>
    <cellStyle name="Separador de milhares 5 2 4 3 2" xfId="10189" xr:uid="{00000000-0005-0000-0000-0000213D0000}"/>
    <cellStyle name="Separador de milhares 5 2 4 3 2 2" xfId="11166" xr:uid="{00000000-0005-0000-0000-0000223D0000}"/>
    <cellStyle name="Separador de milhares 5 2 4 3 2 2 2" xfId="12118" xr:uid="{00000000-0005-0000-0000-0000233D0000}"/>
    <cellStyle name="Separador de milhares 5 2 4 3 2 2 2 2" xfId="14019" xr:uid="{00000000-0005-0000-0000-0000243D0000}"/>
    <cellStyle name="Separador de milhares 5 2 4 3 2 2 2 2 2" xfId="16871" xr:uid="{00000000-0005-0000-0000-0000253D0000}"/>
    <cellStyle name="Separador de milhares 5 2 4 3 2 2 2 3" xfId="15410" xr:uid="{00000000-0005-0000-0000-0000263D0000}"/>
    <cellStyle name="Separador de milhares 5 2 4 3 2 2 3" xfId="13219" xr:uid="{00000000-0005-0000-0000-0000273D0000}"/>
    <cellStyle name="Separador de milhares 5 2 4 3 2 2 3 2" xfId="16073" xr:uid="{00000000-0005-0000-0000-0000283D0000}"/>
    <cellStyle name="Separador de milhares 5 2 4 3 2 2 4" xfId="14612" xr:uid="{00000000-0005-0000-0000-0000293D0000}"/>
    <cellStyle name="Separador de milhares 5 2 4 3 2 3" xfId="11717" xr:uid="{00000000-0005-0000-0000-00002A3D0000}"/>
    <cellStyle name="Separador de milhares 5 2 4 3 2 3 2" xfId="13620" xr:uid="{00000000-0005-0000-0000-00002B3D0000}"/>
    <cellStyle name="Separador de milhares 5 2 4 3 2 3 2 2" xfId="16472" xr:uid="{00000000-0005-0000-0000-00002C3D0000}"/>
    <cellStyle name="Separador de milhares 5 2 4 3 2 3 3" xfId="15011" xr:uid="{00000000-0005-0000-0000-00002D3D0000}"/>
    <cellStyle name="Separador de milhares 5 2 4 3 3" xfId="11165" xr:uid="{00000000-0005-0000-0000-00002E3D0000}"/>
    <cellStyle name="Separador de milhares 5 2 4 3 3 2" xfId="12117" xr:uid="{00000000-0005-0000-0000-00002F3D0000}"/>
    <cellStyle name="Separador de milhares 5 2 4 3 3 2 2" xfId="14018" xr:uid="{00000000-0005-0000-0000-0000303D0000}"/>
    <cellStyle name="Separador de milhares 5 2 4 3 3 2 2 2" xfId="16870" xr:uid="{00000000-0005-0000-0000-0000313D0000}"/>
    <cellStyle name="Separador de milhares 5 2 4 3 3 2 3" xfId="15409" xr:uid="{00000000-0005-0000-0000-0000323D0000}"/>
    <cellStyle name="Separador de milhares 5 2 4 3 3 3" xfId="13218" xr:uid="{00000000-0005-0000-0000-0000333D0000}"/>
    <cellStyle name="Separador de milhares 5 2 4 3 3 3 2" xfId="16072" xr:uid="{00000000-0005-0000-0000-0000343D0000}"/>
    <cellStyle name="Separador de milhares 5 2 4 3 3 4" xfId="14611" xr:uid="{00000000-0005-0000-0000-0000353D0000}"/>
    <cellStyle name="Separador de milhares 5 2 4 3 4" xfId="11716" xr:uid="{00000000-0005-0000-0000-0000363D0000}"/>
    <cellStyle name="Separador de milhares 5 2 4 3 4 2" xfId="13619" xr:uid="{00000000-0005-0000-0000-0000373D0000}"/>
    <cellStyle name="Separador de milhares 5 2 4 3 4 2 2" xfId="16471" xr:uid="{00000000-0005-0000-0000-0000383D0000}"/>
    <cellStyle name="Separador de milhares 5 2 4 3 4 3" xfId="15010" xr:uid="{00000000-0005-0000-0000-0000393D0000}"/>
    <cellStyle name="Separador de milhares 5 2 4 4" xfId="10190" xr:uid="{00000000-0005-0000-0000-00003A3D0000}"/>
    <cellStyle name="Separador de milhares 5 2 4 4 2" xfId="11167" xr:uid="{00000000-0005-0000-0000-00003B3D0000}"/>
    <cellStyle name="Separador de milhares 5 2 4 4 2 2" xfId="12119" xr:uid="{00000000-0005-0000-0000-00003C3D0000}"/>
    <cellStyle name="Separador de milhares 5 2 4 4 2 2 2" xfId="14020" xr:uid="{00000000-0005-0000-0000-00003D3D0000}"/>
    <cellStyle name="Separador de milhares 5 2 4 4 2 2 2 2" xfId="16872" xr:uid="{00000000-0005-0000-0000-00003E3D0000}"/>
    <cellStyle name="Separador de milhares 5 2 4 4 2 2 3" xfId="15411" xr:uid="{00000000-0005-0000-0000-00003F3D0000}"/>
    <cellStyle name="Separador de milhares 5 2 4 4 2 3" xfId="13220" xr:uid="{00000000-0005-0000-0000-0000403D0000}"/>
    <cellStyle name="Separador de milhares 5 2 4 4 2 3 2" xfId="16074" xr:uid="{00000000-0005-0000-0000-0000413D0000}"/>
    <cellStyle name="Separador de milhares 5 2 4 4 2 4" xfId="14613" xr:uid="{00000000-0005-0000-0000-0000423D0000}"/>
    <cellStyle name="Separador de milhares 5 2 4 4 3" xfId="11718" xr:uid="{00000000-0005-0000-0000-0000433D0000}"/>
    <cellStyle name="Separador de milhares 5 2 4 4 3 2" xfId="13621" xr:uid="{00000000-0005-0000-0000-0000443D0000}"/>
    <cellStyle name="Separador de milhares 5 2 4 4 3 2 2" xfId="16473" xr:uid="{00000000-0005-0000-0000-0000453D0000}"/>
    <cellStyle name="Separador de milhares 5 2 4 4 3 3" xfId="15012" xr:uid="{00000000-0005-0000-0000-0000463D0000}"/>
    <cellStyle name="Separador de milhares 5 2 4 5" xfId="11162" xr:uid="{00000000-0005-0000-0000-0000473D0000}"/>
    <cellStyle name="Separador de milhares 5 2 4 5 2" xfId="12114" xr:uid="{00000000-0005-0000-0000-0000483D0000}"/>
    <cellStyle name="Separador de milhares 5 2 4 5 2 2" xfId="14015" xr:uid="{00000000-0005-0000-0000-0000493D0000}"/>
    <cellStyle name="Separador de milhares 5 2 4 5 2 2 2" xfId="16867" xr:uid="{00000000-0005-0000-0000-00004A3D0000}"/>
    <cellStyle name="Separador de milhares 5 2 4 5 2 3" xfId="15406" xr:uid="{00000000-0005-0000-0000-00004B3D0000}"/>
    <cellStyle name="Separador de milhares 5 2 4 5 3" xfId="13215" xr:uid="{00000000-0005-0000-0000-00004C3D0000}"/>
    <cellStyle name="Separador de milhares 5 2 4 5 3 2" xfId="16069" xr:uid="{00000000-0005-0000-0000-00004D3D0000}"/>
    <cellStyle name="Separador de milhares 5 2 4 5 4" xfId="14608" xr:uid="{00000000-0005-0000-0000-00004E3D0000}"/>
    <cellStyle name="Separador de milhares 5 2 4 6" xfId="11713" xr:uid="{00000000-0005-0000-0000-00004F3D0000}"/>
    <cellStyle name="Separador de milhares 5 2 4 6 2" xfId="13616" xr:uid="{00000000-0005-0000-0000-0000503D0000}"/>
    <cellStyle name="Separador de milhares 5 2 4 6 2 2" xfId="16468" xr:uid="{00000000-0005-0000-0000-0000513D0000}"/>
    <cellStyle name="Separador de milhares 5 2 4 6 3" xfId="15007" xr:uid="{00000000-0005-0000-0000-0000523D0000}"/>
    <cellStyle name="Separador de milhares 5 2 5" xfId="10191" xr:uid="{00000000-0005-0000-0000-0000533D0000}"/>
    <cellStyle name="Separador de milhares 5 2 5 2" xfId="10192" xr:uid="{00000000-0005-0000-0000-0000543D0000}"/>
    <cellStyle name="Separador de milhares 5 2 5 2 2" xfId="10193" xr:uid="{00000000-0005-0000-0000-0000553D0000}"/>
    <cellStyle name="Separador de milhares 5 2 5 2 2 2" xfId="11170" xr:uid="{00000000-0005-0000-0000-0000563D0000}"/>
    <cellStyle name="Separador de milhares 5 2 5 2 2 2 2" xfId="12122" xr:uid="{00000000-0005-0000-0000-0000573D0000}"/>
    <cellStyle name="Separador de milhares 5 2 5 2 2 2 2 2" xfId="14023" xr:uid="{00000000-0005-0000-0000-0000583D0000}"/>
    <cellStyle name="Separador de milhares 5 2 5 2 2 2 2 2 2" xfId="16875" xr:uid="{00000000-0005-0000-0000-0000593D0000}"/>
    <cellStyle name="Separador de milhares 5 2 5 2 2 2 2 3" xfId="15414" xr:uid="{00000000-0005-0000-0000-00005A3D0000}"/>
    <cellStyle name="Separador de milhares 5 2 5 2 2 2 3" xfId="13223" xr:uid="{00000000-0005-0000-0000-00005B3D0000}"/>
    <cellStyle name="Separador de milhares 5 2 5 2 2 2 3 2" xfId="16077" xr:uid="{00000000-0005-0000-0000-00005C3D0000}"/>
    <cellStyle name="Separador de milhares 5 2 5 2 2 2 4" xfId="14616" xr:uid="{00000000-0005-0000-0000-00005D3D0000}"/>
    <cellStyle name="Separador de milhares 5 2 5 2 2 3" xfId="11721" xr:uid="{00000000-0005-0000-0000-00005E3D0000}"/>
    <cellStyle name="Separador de milhares 5 2 5 2 2 3 2" xfId="13624" xr:uid="{00000000-0005-0000-0000-00005F3D0000}"/>
    <cellStyle name="Separador de milhares 5 2 5 2 2 3 2 2" xfId="16476" xr:uid="{00000000-0005-0000-0000-0000603D0000}"/>
    <cellStyle name="Separador de milhares 5 2 5 2 2 3 3" xfId="15015" xr:uid="{00000000-0005-0000-0000-0000613D0000}"/>
    <cellStyle name="Separador de milhares 5 2 5 2 3" xfId="11169" xr:uid="{00000000-0005-0000-0000-0000623D0000}"/>
    <cellStyle name="Separador de milhares 5 2 5 2 3 2" xfId="12121" xr:uid="{00000000-0005-0000-0000-0000633D0000}"/>
    <cellStyle name="Separador de milhares 5 2 5 2 3 2 2" xfId="14022" xr:uid="{00000000-0005-0000-0000-0000643D0000}"/>
    <cellStyle name="Separador de milhares 5 2 5 2 3 2 2 2" xfId="16874" xr:uid="{00000000-0005-0000-0000-0000653D0000}"/>
    <cellStyle name="Separador de milhares 5 2 5 2 3 2 3" xfId="15413" xr:uid="{00000000-0005-0000-0000-0000663D0000}"/>
    <cellStyle name="Separador de milhares 5 2 5 2 3 3" xfId="13222" xr:uid="{00000000-0005-0000-0000-0000673D0000}"/>
    <cellStyle name="Separador de milhares 5 2 5 2 3 3 2" xfId="16076" xr:uid="{00000000-0005-0000-0000-0000683D0000}"/>
    <cellStyle name="Separador de milhares 5 2 5 2 3 4" xfId="14615" xr:uid="{00000000-0005-0000-0000-0000693D0000}"/>
    <cellStyle name="Separador de milhares 5 2 5 2 4" xfId="11720" xr:uid="{00000000-0005-0000-0000-00006A3D0000}"/>
    <cellStyle name="Separador de milhares 5 2 5 2 4 2" xfId="13623" xr:uid="{00000000-0005-0000-0000-00006B3D0000}"/>
    <cellStyle name="Separador de milhares 5 2 5 2 4 2 2" xfId="16475" xr:uid="{00000000-0005-0000-0000-00006C3D0000}"/>
    <cellStyle name="Separador de milhares 5 2 5 2 4 3" xfId="15014" xr:uid="{00000000-0005-0000-0000-00006D3D0000}"/>
    <cellStyle name="Separador de milhares 5 2 5 3" xfId="10194" xr:uid="{00000000-0005-0000-0000-00006E3D0000}"/>
    <cellStyle name="Separador de milhares 5 2 5 3 2" xfId="10195" xr:uid="{00000000-0005-0000-0000-00006F3D0000}"/>
    <cellStyle name="Separador de milhares 5 2 5 3 2 2" xfId="11172" xr:uid="{00000000-0005-0000-0000-0000703D0000}"/>
    <cellStyle name="Separador de milhares 5 2 5 3 2 2 2" xfId="12124" xr:uid="{00000000-0005-0000-0000-0000713D0000}"/>
    <cellStyle name="Separador de milhares 5 2 5 3 2 2 2 2" xfId="14025" xr:uid="{00000000-0005-0000-0000-0000723D0000}"/>
    <cellStyle name="Separador de milhares 5 2 5 3 2 2 2 2 2" xfId="16877" xr:uid="{00000000-0005-0000-0000-0000733D0000}"/>
    <cellStyle name="Separador de milhares 5 2 5 3 2 2 2 3" xfId="15416" xr:uid="{00000000-0005-0000-0000-0000743D0000}"/>
    <cellStyle name="Separador de milhares 5 2 5 3 2 2 3" xfId="13225" xr:uid="{00000000-0005-0000-0000-0000753D0000}"/>
    <cellStyle name="Separador de milhares 5 2 5 3 2 2 3 2" xfId="16079" xr:uid="{00000000-0005-0000-0000-0000763D0000}"/>
    <cellStyle name="Separador de milhares 5 2 5 3 2 2 4" xfId="14618" xr:uid="{00000000-0005-0000-0000-0000773D0000}"/>
    <cellStyle name="Separador de milhares 5 2 5 3 2 3" xfId="11723" xr:uid="{00000000-0005-0000-0000-0000783D0000}"/>
    <cellStyle name="Separador de milhares 5 2 5 3 2 3 2" xfId="13626" xr:uid="{00000000-0005-0000-0000-0000793D0000}"/>
    <cellStyle name="Separador de milhares 5 2 5 3 2 3 2 2" xfId="16478" xr:uid="{00000000-0005-0000-0000-00007A3D0000}"/>
    <cellStyle name="Separador de milhares 5 2 5 3 2 3 3" xfId="15017" xr:uid="{00000000-0005-0000-0000-00007B3D0000}"/>
    <cellStyle name="Separador de milhares 5 2 5 3 3" xfId="11171" xr:uid="{00000000-0005-0000-0000-00007C3D0000}"/>
    <cellStyle name="Separador de milhares 5 2 5 3 3 2" xfId="12123" xr:uid="{00000000-0005-0000-0000-00007D3D0000}"/>
    <cellStyle name="Separador de milhares 5 2 5 3 3 2 2" xfId="14024" xr:uid="{00000000-0005-0000-0000-00007E3D0000}"/>
    <cellStyle name="Separador de milhares 5 2 5 3 3 2 2 2" xfId="16876" xr:uid="{00000000-0005-0000-0000-00007F3D0000}"/>
    <cellStyle name="Separador de milhares 5 2 5 3 3 2 3" xfId="15415" xr:uid="{00000000-0005-0000-0000-0000803D0000}"/>
    <cellStyle name="Separador de milhares 5 2 5 3 3 3" xfId="13224" xr:uid="{00000000-0005-0000-0000-0000813D0000}"/>
    <cellStyle name="Separador de milhares 5 2 5 3 3 3 2" xfId="16078" xr:uid="{00000000-0005-0000-0000-0000823D0000}"/>
    <cellStyle name="Separador de milhares 5 2 5 3 3 4" xfId="14617" xr:uid="{00000000-0005-0000-0000-0000833D0000}"/>
    <cellStyle name="Separador de milhares 5 2 5 3 4" xfId="11722" xr:uid="{00000000-0005-0000-0000-0000843D0000}"/>
    <cellStyle name="Separador de milhares 5 2 5 3 4 2" xfId="13625" xr:uid="{00000000-0005-0000-0000-0000853D0000}"/>
    <cellStyle name="Separador de milhares 5 2 5 3 4 2 2" xfId="16477" xr:uid="{00000000-0005-0000-0000-0000863D0000}"/>
    <cellStyle name="Separador de milhares 5 2 5 3 4 3" xfId="15016" xr:uid="{00000000-0005-0000-0000-0000873D0000}"/>
    <cellStyle name="Separador de milhares 5 2 5 4" xfId="10196" xr:uid="{00000000-0005-0000-0000-0000883D0000}"/>
    <cellStyle name="Separador de milhares 5 2 5 4 2" xfId="11173" xr:uid="{00000000-0005-0000-0000-0000893D0000}"/>
    <cellStyle name="Separador de milhares 5 2 5 4 2 2" xfId="12125" xr:uid="{00000000-0005-0000-0000-00008A3D0000}"/>
    <cellStyle name="Separador de milhares 5 2 5 4 2 2 2" xfId="14026" xr:uid="{00000000-0005-0000-0000-00008B3D0000}"/>
    <cellStyle name="Separador de milhares 5 2 5 4 2 2 2 2" xfId="16878" xr:uid="{00000000-0005-0000-0000-00008C3D0000}"/>
    <cellStyle name="Separador de milhares 5 2 5 4 2 2 3" xfId="15417" xr:uid="{00000000-0005-0000-0000-00008D3D0000}"/>
    <cellStyle name="Separador de milhares 5 2 5 4 2 3" xfId="13226" xr:uid="{00000000-0005-0000-0000-00008E3D0000}"/>
    <cellStyle name="Separador de milhares 5 2 5 4 2 3 2" xfId="16080" xr:uid="{00000000-0005-0000-0000-00008F3D0000}"/>
    <cellStyle name="Separador de milhares 5 2 5 4 2 4" xfId="14619" xr:uid="{00000000-0005-0000-0000-0000903D0000}"/>
    <cellStyle name="Separador de milhares 5 2 5 4 3" xfId="11724" xr:uid="{00000000-0005-0000-0000-0000913D0000}"/>
    <cellStyle name="Separador de milhares 5 2 5 4 3 2" xfId="13627" xr:uid="{00000000-0005-0000-0000-0000923D0000}"/>
    <cellStyle name="Separador de milhares 5 2 5 4 3 2 2" xfId="16479" xr:uid="{00000000-0005-0000-0000-0000933D0000}"/>
    <cellStyle name="Separador de milhares 5 2 5 4 3 3" xfId="15018" xr:uid="{00000000-0005-0000-0000-0000943D0000}"/>
    <cellStyle name="Separador de milhares 5 2 5 5" xfId="11168" xr:uid="{00000000-0005-0000-0000-0000953D0000}"/>
    <cellStyle name="Separador de milhares 5 2 5 5 2" xfId="12120" xr:uid="{00000000-0005-0000-0000-0000963D0000}"/>
    <cellStyle name="Separador de milhares 5 2 5 5 2 2" xfId="14021" xr:uid="{00000000-0005-0000-0000-0000973D0000}"/>
    <cellStyle name="Separador de milhares 5 2 5 5 2 2 2" xfId="16873" xr:uid="{00000000-0005-0000-0000-0000983D0000}"/>
    <cellStyle name="Separador de milhares 5 2 5 5 2 3" xfId="15412" xr:uid="{00000000-0005-0000-0000-0000993D0000}"/>
    <cellStyle name="Separador de milhares 5 2 5 5 3" xfId="13221" xr:uid="{00000000-0005-0000-0000-00009A3D0000}"/>
    <cellStyle name="Separador de milhares 5 2 5 5 3 2" xfId="16075" xr:uid="{00000000-0005-0000-0000-00009B3D0000}"/>
    <cellStyle name="Separador de milhares 5 2 5 5 4" xfId="14614" xr:uid="{00000000-0005-0000-0000-00009C3D0000}"/>
    <cellStyle name="Separador de milhares 5 2 5 6" xfId="11719" xr:uid="{00000000-0005-0000-0000-00009D3D0000}"/>
    <cellStyle name="Separador de milhares 5 2 5 6 2" xfId="13622" xr:uid="{00000000-0005-0000-0000-00009E3D0000}"/>
    <cellStyle name="Separador de milhares 5 2 5 6 2 2" xfId="16474" xr:uid="{00000000-0005-0000-0000-00009F3D0000}"/>
    <cellStyle name="Separador de milhares 5 2 5 6 3" xfId="15013" xr:uid="{00000000-0005-0000-0000-0000A03D0000}"/>
    <cellStyle name="Separador de milhares 5 2 6" xfId="10197" xr:uid="{00000000-0005-0000-0000-0000A13D0000}"/>
    <cellStyle name="Separador de milhares 5 2 6 2" xfId="10198" xr:uid="{00000000-0005-0000-0000-0000A23D0000}"/>
    <cellStyle name="Separador de milhares 5 2 6 2 2" xfId="11175" xr:uid="{00000000-0005-0000-0000-0000A33D0000}"/>
    <cellStyle name="Separador de milhares 5 2 6 2 2 2" xfId="12127" xr:uid="{00000000-0005-0000-0000-0000A43D0000}"/>
    <cellStyle name="Separador de milhares 5 2 6 2 2 2 2" xfId="14028" xr:uid="{00000000-0005-0000-0000-0000A53D0000}"/>
    <cellStyle name="Separador de milhares 5 2 6 2 2 2 2 2" xfId="16880" xr:uid="{00000000-0005-0000-0000-0000A63D0000}"/>
    <cellStyle name="Separador de milhares 5 2 6 2 2 2 3" xfId="15419" xr:uid="{00000000-0005-0000-0000-0000A73D0000}"/>
    <cellStyle name="Separador de milhares 5 2 6 2 2 3" xfId="13228" xr:uid="{00000000-0005-0000-0000-0000A83D0000}"/>
    <cellStyle name="Separador de milhares 5 2 6 2 2 3 2" xfId="16082" xr:uid="{00000000-0005-0000-0000-0000A93D0000}"/>
    <cellStyle name="Separador de milhares 5 2 6 2 2 4" xfId="14621" xr:uid="{00000000-0005-0000-0000-0000AA3D0000}"/>
    <cellStyle name="Separador de milhares 5 2 6 2 3" xfId="11726" xr:uid="{00000000-0005-0000-0000-0000AB3D0000}"/>
    <cellStyle name="Separador de milhares 5 2 6 2 3 2" xfId="13629" xr:uid="{00000000-0005-0000-0000-0000AC3D0000}"/>
    <cellStyle name="Separador de milhares 5 2 6 2 3 2 2" xfId="16481" xr:uid="{00000000-0005-0000-0000-0000AD3D0000}"/>
    <cellStyle name="Separador de milhares 5 2 6 2 3 3" xfId="15020" xr:uid="{00000000-0005-0000-0000-0000AE3D0000}"/>
    <cellStyle name="Separador de milhares 5 2 6 3" xfId="11174" xr:uid="{00000000-0005-0000-0000-0000AF3D0000}"/>
    <cellStyle name="Separador de milhares 5 2 6 3 2" xfId="12126" xr:uid="{00000000-0005-0000-0000-0000B03D0000}"/>
    <cellStyle name="Separador de milhares 5 2 6 3 2 2" xfId="14027" xr:uid="{00000000-0005-0000-0000-0000B13D0000}"/>
    <cellStyle name="Separador de milhares 5 2 6 3 2 2 2" xfId="16879" xr:uid="{00000000-0005-0000-0000-0000B23D0000}"/>
    <cellStyle name="Separador de milhares 5 2 6 3 2 3" xfId="15418" xr:uid="{00000000-0005-0000-0000-0000B33D0000}"/>
    <cellStyle name="Separador de milhares 5 2 6 3 3" xfId="13227" xr:uid="{00000000-0005-0000-0000-0000B43D0000}"/>
    <cellStyle name="Separador de milhares 5 2 6 3 3 2" xfId="16081" xr:uid="{00000000-0005-0000-0000-0000B53D0000}"/>
    <cellStyle name="Separador de milhares 5 2 6 3 4" xfId="14620" xr:uid="{00000000-0005-0000-0000-0000B63D0000}"/>
    <cellStyle name="Separador de milhares 5 2 6 4" xfId="11725" xr:uid="{00000000-0005-0000-0000-0000B73D0000}"/>
    <cellStyle name="Separador de milhares 5 2 6 4 2" xfId="13628" xr:uid="{00000000-0005-0000-0000-0000B83D0000}"/>
    <cellStyle name="Separador de milhares 5 2 6 4 2 2" xfId="16480" xr:uid="{00000000-0005-0000-0000-0000B93D0000}"/>
    <cellStyle name="Separador de milhares 5 2 6 4 3" xfId="15019" xr:uid="{00000000-0005-0000-0000-0000BA3D0000}"/>
    <cellStyle name="Separador de milhares 5 2 7" xfId="10199" xr:uid="{00000000-0005-0000-0000-0000BB3D0000}"/>
    <cellStyle name="Separador de milhares 5 2 7 2" xfId="10200" xr:uid="{00000000-0005-0000-0000-0000BC3D0000}"/>
    <cellStyle name="Separador de milhares 5 2 7 2 2" xfId="11177" xr:uid="{00000000-0005-0000-0000-0000BD3D0000}"/>
    <cellStyle name="Separador de milhares 5 2 7 2 2 2" xfId="12129" xr:uid="{00000000-0005-0000-0000-0000BE3D0000}"/>
    <cellStyle name="Separador de milhares 5 2 7 2 2 2 2" xfId="14030" xr:uid="{00000000-0005-0000-0000-0000BF3D0000}"/>
    <cellStyle name="Separador de milhares 5 2 7 2 2 2 2 2" xfId="16882" xr:uid="{00000000-0005-0000-0000-0000C03D0000}"/>
    <cellStyle name="Separador de milhares 5 2 7 2 2 2 3" xfId="15421" xr:uid="{00000000-0005-0000-0000-0000C13D0000}"/>
    <cellStyle name="Separador de milhares 5 2 7 2 2 3" xfId="13230" xr:uid="{00000000-0005-0000-0000-0000C23D0000}"/>
    <cellStyle name="Separador de milhares 5 2 7 2 2 3 2" xfId="16084" xr:uid="{00000000-0005-0000-0000-0000C33D0000}"/>
    <cellStyle name="Separador de milhares 5 2 7 2 2 4" xfId="14623" xr:uid="{00000000-0005-0000-0000-0000C43D0000}"/>
    <cellStyle name="Separador de milhares 5 2 7 2 3" xfId="11728" xr:uid="{00000000-0005-0000-0000-0000C53D0000}"/>
    <cellStyle name="Separador de milhares 5 2 7 2 3 2" xfId="13631" xr:uid="{00000000-0005-0000-0000-0000C63D0000}"/>
    <cellStyle name="Separador de milhares 5 2 7 2 3 2 2" xfId="16483" xr:uid="{00000000-0005-0000-0000-0000C73D0000}"/>
    <cellStyle name="Separador de milhares 5 2 7 2 3 3" xfId="15022" xr:uid="{00000000-0005-0000-0000-0000C83D0000}"/>
    <cellStyle name="Separador de milhares 5 2 7 3" xfId="11176" xr:uid="{00000000-0005-0000-0000-0000C93D0000}"/>
    <cellStyle name="Separador de milhares 5 2 7 3 2" xfId="12128" xr:uid="{00000000-0005-0000-0000-0000CA3D0000}"/>
    <cellStyle name="Separador de milhares 5 2 7 3 2 2" xfId="14029" xr:uid="{00000000-0005-0000-0000-0000CB3D0000}"/>
    <cellStyle name="Separador de milhares 5 2 7 3 2 2 2" xfId="16881" xr:uid="{00000000-0005-0000-0000-0000CC3D0000}"/>
    <cellStyle name="Separador de milhares 5 2 7 3 2 3" xfId="15420" xr:uid="{00000000-0005-0000-0000-0000CD3D0000}"/>
    <cellStyle name="Separador de milhares 5 2 7 3 3" xfId="13229" xr:uid="{00000000-0005-0000-0000-0000CE3D0000}"/>
    <cellStyle name="Separador de milhares 5 2 7 3 3 2" xfId="16083" xr:uid="{00000000-0005-0000-0000-0000CF3D0000}"/>
    <cellStyle name="Separador de milhares 5 2 7 3 4" xfId="14622" xr:uid="{00000000-0005-0000-0000-0000D03D0000}"/>
    <cellStyle name="Separador de milhares 5 2 7 4" xfId="11727" xr:uid="{00000000-0005-0000-0000-0000D13D0000}"/>
    <cellStyle name="Separador de milhares 5 2 7 4 2" xfId="13630" xr:uid="{00000000-0005-0000-0000-0000D23D0000}"/>
    <cellStyle name="Separador de milhares 5 2 7 4 2 2" xfId="16482" xr:uid="{00000000-0005-0000-0000-0000D33D0000}"/>
    <cellStyle name="Separador de milhares 5 2 7 4 3" xfId="15021" xr:uid="{00000000-0005-0000-0000-0000D43D0000}"/>
    <cellStyle name="Separador de milhares 5 2 8" xfId="10201" xr:uid="{00000000-0005-0000-0000-0000D53D0000}"/>
    <cellStyle name="Separador de milhares 5 2 8 2" xfId="11178" xr:uid="{00000000-0005-0000-0000-0000D63D0000}"/>
    <cellStyle name="Separador de milhares 5 2 8 2 2" xfId="12130" xr:uid="{00000000-0005-0000-0000-0000D73D0000}"/>
    <cellStyle name="Separador de milhares 5 2 8 2 2 2" xfId="14031" xr:uid="{00000000-0005-0000-0000-0000D83D0000}"/>
    <cellStyle name="Separador de milhares 5 2 8 2 2 2 2" xfId="16883" xr:uid="{00000000-0005-0000-0000-0000D93D0000}"/>
    <cellStyle name="Separador de milhares 5 2 8 2 2 3" xfId="15422" xr:uid="{00000000-0005-0000-0000-0000DA3D0000}"/>
    <cellStyle name="Separador de milhares 5 2 8 2 3" xfId="13231" xr:uid="{00000000-0005-0000-0000-0000DB3D0000}"/>
    <cellStyle name="Separador de milhares 5 2 8 2 3 2" xfId="16085" xr:uid="{00000000-0005-0000-0000-0000DC3D0000}"/>
    <cellStyle name="Separador de milhares 5 2 8 2 4" xfId="14624" xr:uid="{00000000-0005-0000-0000-0000DD3D0000}"/>
    <cellStyle name="Separador de milhares 5 2 8 3" xfId="11729" xr:uid="{00000000-0005-0000-0000-0000DE3D0000}"/>
    <cellStyle name="Separador de milhares 5 2 8 3 2" xfId="13632" xr:uid="{00000000-0005-0000-0000-0000DF3D0000}"/>
    <cellStyle name="Separador de milhares 5 2 8 3 2 2" xfId="16484" xr:uid="{00000000-0005-0000-0000-0000E03D0000}"/>
    <cellStyle name="Separador de milhares 5 2 8 3 3" xfId="15023" xr:uid="{00000000-0005-0000-0000-0000E13D0000}"/>
    <cellStyle name="Separador de milhares 5 2 9" xfId="10640" xr:uid="{00000000-0005-0000-0000-0000E23D0000}"/>
    <cellStyle name="Separador de milhares 5 2 9 2" xfId="11816" xr:uid="{00000000-0005-0000-0000-0000E33D0000}"/>
    <cellStyle name="Separador de milhares 5 2 9 2 2" xfId="13717" xr:uid="{00000000-0005-0000-0000-0000E43D0000}"/>
    <cellStyle name="Separador de milhares 5 2 9 2 2 2" xfId="16569" xr:uid="{00000000-0005-0000-0000-0000E53D0000}"/>
    <cellStyle name="Separador de milhares 5 2 9 2 3" xfId="15108" xr:uid="{00000000-0005-0000-0000-0000E63D0000}"/>
    <cellStyle name="Separador de milhares 5 2 9 3" xfId="12827" xr:uid="{00000000-0005-0000-0000-0000E73D0000}"/>
    <cellStyle name="Separador de milhares 5 2 9 3 2" xfId="15704" xr:uid="{00000000-0005-0000-0000-0000E83D0000}"/>
    <cellStyle name="Separador de milhares 5 2 9 4" xfId="14310" xr:uid="{00000000-0005-0000-0000-0000E93D0000}"/>
    <cellStyle name="Separador de milhares 5 3" xfId="10202" xr:uid="{00000000-0005-0000-0000-0000EA3D0000}"/>
    <cellStyle name="Separador de milhares 5 3 2" xfId="10203" xr:uid="{00000000-0005-0000-0000-0000EB3D0000}"/>
    <cellStyle name="Separador de milhares 5 3 2 2" xfId="10204" xr:uid="{00000000-0005-0000-0000-0000EC3D0000}"/>
    <cellStyle name="Separador de milhares 5 3 2 2 2" xfId="11181" xr:uid="{00000000-0005-0000-0000-0000ED3D0000}"/>
    <cellStyle name="Separador de milhares 5 3 2 2 2 2" xfId="12133" xr:uid="{00000000-0005-0000-0000-0000EE3D0000}"/>
    <cellStyle name="Separador de milhares 5 3 2 2 2 2 2" xfId="14034" xr:uid="{00000000-0005-0000-0000-0000EF3D0000}"/>
    <cellStyle name="Separador de milhares 5 3 2 2 2 2 2 2" xfId="16886" xr:uid="{00000000-0005-0000-0000-0000F03D0000}"/>
    <cellStyle name="Separador de milhares 5 3 2 2 2 2 3" xfId="15425" xr:uid="{00000000-0005-0000-0000-0000F13D0000}"/>
    <cellStyle name="Separador de milhares 5 3 2 2 2 3" xfId="13234" xr:uid="{00000000-0005-0000-0000-0000F23D0000}"/>
    <cellStyle name="Separador de milhares 5 3 2 2 2 3 2" xfId="16088" xr:uid="{00000000-0005-0000-0000-0000F33D0000}"/>
    <cellStyle name="Separador de milhares 5 3 2 2 2 4" xfId="14627" xr:uid="{00000000-0005-0000-0000-0000F43D0000}"/>
    <cellStyle name="Separador de milhares 5 3 2 2 3" xfId="11732" xr:uid="{00000000-0005-0000-0000-0000F53D0000}"/>
    <cellStyle name="Separador de milhares 5 3 2 2 3 2" xfId="13635" xr:uid="{00000000-0005-0000-0000-0000F63D0000}"/>
    <cellStyle name="Separador de milhares 5 3 2 2 3 2 2" xfId="16487" xr:uid="{00000000-0005-0000-0000-0000F73D0000}"/>
    <cellStyle name="Separador de milhares 5 3 2 2 3 3" xfId="15026" xr:uid="{00000000-0005-0000-0000-0000F83D0000}"/>
    <cellStyle name="Separador de milhares 5 3 2 3" xfId="11180" xr:uid="{00000000-0005-0000-0000-0000F93D0000}"/>
    <cellStyle name="Separador de milhares 5 3 2 3 2" xfId="12132" xr:uid="{00000000-0005-0000-0000-0000FA3D0000}"/>
    <cellStyle name="Separador de milhares 5 3 2 3 2 2" xfId="14033" xr:uid="{00000000-0005-0000-0000-0000FB3D0000}"/>
    <cellStyle name="Separador de milhares 5 3 2 3 2 2 2" xfId="16885" xr:uid="{00000000-0005-0000-0000-0000FC3D0000}"/>
    <cellStyle name="Separador de milhares 5 3 2 3 2 3" xfId="15424" xr:uid="{00000000-0005-0000-0000-0000FD3D0000}"/>
    <cellStyle name="Separador de milhares 5 3 2 3 3" xfId="13233" xr:uid="{00000000-0005-0000-0000-0000FE3D0000}"/>
    <cellStyle name="Separador de milhares 5 3 2 3 3 2" xfId="16087" xr:uid="{00000000-0005-0000-0000-0000FF3D0000}"/>
    <cellStyle name="Separador de milhares 5 3 2 3 4" xfId="14626" xr:uid="{00000000-0005-0000-0000-0000003E0000}"/>
    <cellStyle name="Separador de milhares 5 3 2 4" xfId="11731" xr:uid="{00000000-0005-0000-0000-0000013E0000}"/>
    <cellStyle name="Separador de milhares 5 3 2 4 2" xfId="13634" xr:uid="{00000000-0005-0000-0000-0000023E0000}"/>
    <cellStyle name="Separador de milhares 5 3 2 4 2 2" xfId="16486" xr:uid="{00000000-0005-0000-0000-0000033E0000}"/>
    <cellStyle name="Separador de milhares 5 3 2 4 3" xfId="15025" xr:uid="{00000000-0005-0000-0000-0000043E0000}"/>
    <cellStyle name="Separador de milhares 5 3 3" xfId="10205" xr:uid="{00000000-0005-0000-0000-0000053E0000}"/>
    <cellStyle name="Separador de milhares 5 3 3 2" xfId="10206" xr:uid="{00000000-0005-0000-0000-0000063E0000}"/>
    <cellStyle name="Separador de milhares 5 3 3 2 2" xfId="11183" xr:uid="{00000000-0005-0000-0000-0000073E0000}"/>
    <cellStyle name="Separador de milhares 5 3 3 2 2 2" xfId="12135" xr:uid="{00000000-0005-0000-0000-0000083E0000}"/>
    <cellStyle name="Separador de milhares 5 3 3 2 2 2 2" xfId="14036" xr:uid="{00000000-0005-0000-0000-0000093E0000}"/>
    <cellStyle name="Separador de milhares 5 3 3 2 2 2 2 2" xfId="16888" xr:uid="{00000000-0005-0000-0000-00000A3E0000}"/>
    <cellStyle name="Separador de milhares 5 3 3 2 2 2 3" xfId="15427" xr:uid="{00000000-0005-0000-0000-00000B3E0000}"/>
    <cellStyle name="Separador de milhares 5 3 3 2 2 3" xfId="13236" xr:uid="{00000000-0005-0000-0000-00000C3E0000}"/>
    <cellStyle name="Separador de milhares 5 3 3 2 2 3 2" xfId="16090" xr:uid="{00000000-0005-0000-0000-00000D3E0000}"/>
    <cellStyle name="Separador de milhares 5 3 3 2 2 4" xfId="14629" xr:uid="{00000000-0005-0000-0000-00000E3E0000}"/>
    <cellStyle name="Separador de milhares 5 3 3 2 3" xfId="11734" xr:uid="{00000000-0005-0000-0000-00000F3E0000}"/>
    <cellStyle name="Separador de milhares 5 3 3 2 3 2" xfId="13637" xr:uid="{00000000-0005-0000-0000-0000103E0000}"/>
    <cellStyle name="Separador de milhares 5 3 3 2 3 2 2" xfId="16489" xr:uid="{00000000-0005-0000-0000-0000113E0000}"/>
    <cellStyle name="Separador de milhares 5 3 3 2 3 3" xfId="15028" xr:uid="{00000000-0005-0000-0000-0000123E0000}"/>
    <cellStyle name="Separador de milhares 5 3 3 3" xfId="11182" xr:uid="{00000000-0005-0000-0000-0000133E0000}"/>
    <cellStyle name="Separador de milhares 5 3 3 3 2" xfId="12134" xr:uid="{00000000-0005-0000-0000-0000143E0000}"/>
    <cellStyle name="Separador de milhares 5 3 3 3 2 2" xfId="14035" xr:uid="{00000000-0005-0000-0000-0000153E0000}"/>
    <cellStyle name="Separador de milhares 5 3 3 3 2 2 2" xfId="16887" xr:uid="{00000000-0005-0000-0000-0000163E0000}"/>
    <cellStyle name="Separador de milhares 5 3 3 3 2 3" xfId="15426" xr:uid="{00000000-0005-0000-0000-0000173E0000}"/>
    <cellStyle name="Separador de milhares 5 3 3 3 3" xfId="13235" xr:uid="{00000000-0005-0000-0000-0000183E0000}"/>
    <cellStyle name="Separador de milhares 5 3 3 3 3 2" xfId="16089" xr:uid="{00000000-0005-0000-0000-0000193E0000}"/>
    <cellStyle name="Separador de milhares 5 3 3 3 4" xfId="14628" xr:uid="{00000000-0005-0000-0000-00001A3E0000}"/>
    <cellStyle name="Separador de milhares 5 3 3 4" xfId="11733" xr:uid="{00000000-0005-0000-0000-00001B3E0000}"/>
    <cellStyle name="Separador de milhares 5 3 3 4 2" xfId="13636" xr:uid="{00000000-0005-0000-0000-00001C3E0000}"/>
    <cellStyle name="Separador de milhares 5 3 3 4 2 2" xfId="16488" xr:uid="{00000000-0005-0000-0000-00001D3E0000}"/>
    <cellStyle name="Separador de milhares 5 3 3 4 3" xfId="15027" xr:uid="{00000000-0005-0000-0000-00001E3E0000}"/>
    <cellStyle name="Separador de milhares 5 3 4" xfId="10207" xr:uid="{00000000-0005-0000-0000-00001F3E0000}"/>
    <cellStyle name="Separador de milhares 5 3 4 2" xfId="11184" xr:uid="{00000000-0005-0000-0000-0000203E0000}"/>
    <cellStyle name="Separador de milhares 5 3 4 2 2" xfId="12136" xr:uid="{00000000-0005-0000-0000-0000213E0000}"/>
    <cellStyle name="Separador de milhares 5 3 4 2 2 2" xfId="14037" xr:uid="{00000000-0005-0000-0000-0000223E0000}"/>
    <cellStyle name="Separador de milhares 5 3 4 2 2 2 2" xfId="16889" xr:uid="{00000000-0005-0000-0000-0000233E0000}"/>
    <cellStyle name="Separador de milhares 5 3 4 2 2 3" xfId="15428" xr:uid="{00000000-0005-0000-0000-0000243E0000}"/>
    <cellStyle name="Separador de milhares 5 3 4 2 3" xfId="13237" xr:uid="{00000000-0005-0000-0000-0000253E0000}"/>
    <cellStyle name="Separador de milhares 5 3 4 2 3 2" xfId="16091" xr:uid="{00000000-0005-0000-0000-0000263E0000}"/>
    <cellStyle name="Separador de milhares 5 3 4 2 4" xfId="14630" xr:uid="{00000000-0005-0000-0000-0000273E0000}"/>
    <cellStyle name="Separador de milhares 5 3 4 3" xfId="11735" xr:uid="{00000000-0005-0000-0000-0000283E0000}"/>
    <cellStyle name="Separador de milhares 5 3 4 3 2" xfId="13638" xr:uid="{00000000-0005-0000-0000-0000293E0000}"/>
    <cellStyle name="Separador de milhares 5 3 4 3 2 2" xfId="16490" xr:uid="{00000000-0005-0000-0000-00002A3E0000}"/>
    <cellStyle name="Separador de milhares 5 3 4 3 3" xfId="15029" xr:uid="{00000000-0005-0000-0000-00002B3E0000}"/>
    <cellStyle name="Separador de milhares 5 3 5" xfId="11179" xr:uid="{00000000-0005-0000-0000-00002C3E0000}"/>
    <cellStyle name="Separador de milhares 5 3 5 2" xfId="12131" xr:uid="{00000000-0005-0000-0000-00002D3E0000}"/>
    <cellStyle name="Separador de milhares 5 3 5 2 2" xfId="14032" xr:uid="{00000000-0005-0000-0000-00002E3E0000}"/>
    <cellStyle name="Separador de milhares 5 3 5 2 2 2" xfId="16884" xr:uid="{00000000-0005-0000-0000-00002F3E0000}"/>
    <cellStyle name="Separador de milhares 5 3 5 2 3" xfId="15423" xr:uid="{00000000-0005-0000-0000-0000303E0000}"/>
    <cellStyle name="Separador de milhares 5 3 5 3" xfId="13232" xr:uid="{00000000-0005-0000-0000-0000313E0000}"/>
    <cellStyle name="Separador de milhares 5 3 5 3 2" xfId="16086" xr:uid="{00000000-0005-0000-0000-0000323E0000}"/>
    <cellStyle name="Separador de milhares 5 3 5 4" xfId="14625" xr:uid="{00000000-0005-0000-0000-0000333E0000}"/>
    <cellStyle name="Separador de milhares 5 3 6" xfId="11730" xr:uid="{00000000-0005-0000-0000-0000343E0000}"/>
    <cellStyle name="Separador de milhares 5 3 6 2" xfId="13633" xr:uid="{00000000-0005-0000-0000-0000353E0000}"/>
    <cellStyle name="Separador de milhares 5 3 6 2 2" xfId="16485" xr:uid="{00000000-0005-0000-0000-0000363E0000}"/>
    <cellStyle name="Separador de milhares 5 3 6 3" xfId="15024" xr:uid="{00000000-0005-0000-0000-0000373E0000}"/>
    <cellStyle name="Separador de milhares 5 4" xfId="10208" xr:uid="{00000000-0005-0000-0000-0000383E0000}"/>
    <cellStyle name="Separador de milhares 5 4 2" xfId="10209" xr:uid="{00000000-0005-0000-0000-0000393E0000}"/>
    <cellStyle name="Separador de milhares 5 4 2 2" xfId="10210" xr:uid="{00000000-0005-0000-0000-00003A3E0000}"/>
    <cellStyle name="Separador de milhares 5 4 2 2 2" xfId="11187" xr:uid="{00000000-0005-0000-0000-00003B3E0000}"/>
    <cellStyle name="Separador de milhares 5 4 2 2 2 2" xfId="12139" xr:uid="{00000000-0005-0000-0000-00003C3E0000}"/>
    <cellStyle name="Separador de milhares 5 4 2 2 2 2 2" xfId="14040" xr:uid="{00000000-0005-0000-0000-00003D3E0000}"/>
    <cellStyle name="Separador de milhares 5 4 2 2 2 2 2 2" xfId="16892" xr:uid="{00000000-0005-0000-0000-00003E3E0000}"/>
    <cellStyle name="Separador de milhares 5 4 2 2 2 2 3" xfId="15431" xr:uid="{00000000-0005-0000-0000-00003F3E0000}"/>
    <cellStyle name="Separador de milhares 5 4 2 2 2 3" xfId="13240" xr:uid="{00000000-0005-0000-0000-0000403E0000}"/>
    <cellStyle name="Separador de milhares 5 4 2 2 2 3 2" xfId="16094" xr:uid="{00000000-0005-0000-0000-0000413E0000}"/>
    <cellStyle name="Separador de milhares 5 4 2 2 2 4" xfId="14633" xr:uid="{00000000-0005-0000-0000-0000423E0000}"/>
    <cellStyle name="Separador de milhares 5 4 2 2 3" xfId="11738" xr:uid="{00000000-0005-0000-0000-0000433E0000}"/>
    <cellStyle name="Separador de milhares 5 4 2 2 3 2" xfId="13641" xr:uid="{00000000-0005-0000-0000-0000443E0000}"/>
    <cellStyle name="Separador de milhares 5 4 2 2 3 2 2" xfId="16493" xr:uid="{00000000-0005-0000-0000-0000453E0000}"/>
    <cellStyle name="Separador de milhares 5 4 2 2 3 3" xfId="15032" xr:uid="{00000000-0005-0000-0000-0000463E0000}"/>
    <cellStyle name="Separador de milhares 5 4 2 3" xfId="11186" xr:uid="{00000000-0005-0000-0000-0000473E0000}"/>
    <cellStyle name="Separador de milhares 5 4 2 3 2" xfId="12138" xr:uid="{00000000-0005-0000-0000-0000483E0000}"/>
    <cellStyle name="Separador de milhares 5 4 2 3 2 2" xfId="14039" xr:uid="{00000000-0005-0000-0000-0000493E0000}"/>
    <cellStyle name="Separador de milhares 5 4 2 3 2 2 2" xfId="16891" xr:uid="{00000000-0005-0000-0000-00004A3E0000}"/>
    <cellStyle name="Separador de milhares 5 4 2 3 2 3" xfId="15430" xr:uid="{00000000-0005-0000-0000-00004B3E0000}"/>
    <cellStyle name="Separador de milhares 5 4 2 3 3" xfId="13239" xr:uid="{00000000-0005-0000-0000-00004C3E0000}"/>
    <cellStyle name="Separador de milhares 5 4 2 3 3 2" xfId="16093" xr:uid="{00000000-0005-0000-0000-00004D3E0000}"/>
    <cellStyle name="Separador de milhares 5 4 2 3 4" xfId="14632" xr:uid="{00000000-0005-0000-0000-00004E3E0000}"/>
    <cellStyle name="Separador de milhares 5 4 2 4" xfId="11737" xr:uid="{00000000-0005-0000-0000-00004F3E0000}"/>
    <cellStyle name="Separador de milhares 5 4 2 4 2" xfId="13640" xr:uid="{00000000-0005-0000-0000-0000503E0000}"/>
    <cellStyle name="Separador de milhares 5 4 2 4 2 2" xfId="16492" xr:uid="{00000000-0005-0000-0000-0000513E0000}"/>
    <cellStyle name="Separador de milhares 5 4 2 4 3" xfId="15031" xr:uid="{00000000-0005-0000-0000-0000523E0000}"/>
    <cellStyle name="Separador de milhares 5 4 3" xfId="10211" xr:uid="{00000000-0005-0000-0000-0000533E0000}"/>
    <cellStyle name="Separador de milhares 5 4 3 2" xfId="10212" xr:uid="{00000000-0005-0000-0000-0000543E0000}"/>
    <cellStyle name="Separador de milhares 5 4 3 2 2" xfId="11189" xr:uid="{00000000-0005-0000-0000-0000553E0000}"/>
    <cellStyle name="Separador de milhares 5 4 3 2 2 2" xfId="12141" xr:uid="{00000000-0005-0000-0000-0000563E0000}"/>
    <cellStyle name="Separador de milhares 5 4 3 2 2 2 2" xfId="14042" xr:uid="{00000000-0005-0000-0000-0000573E0000}"/>
    <cellStyle name="Separador de milhares 5 4 3 2 2 2 2 2" xfId="16894" xr:uid="{00000000-0005-0000-0000-0000583E0000}"/>
    <cellStyle name="Separador de milhares 5 4 3 2 2 2 3" xfId="15433" xr:uid="{00000000-0005-0000-0000-0000593E0000}"/>
    <cellStyle name="Separador de milhares 5 4 3 2 2 3" xfId="13242" xr:uid="{00000000-0005-0000-0000-00005A3E0000}"/>
    <cellStyle name="Separador de milhares 5 4 3 2 2 3 2" xfId="16096" xr:uid="{00000000-0005-0000-0000-00005B3E0000}"/>
    <cellStyle name="Separador de milhares 5 4 3 2 2 4" xfId="14635" xr:uid="{00000000-0005-0000-0000-00005C3E0000}"/>
    <cellStyle name="Separador de milhares 5 4 3 2 3" xfId="11740" xr:uid="{00000000-0005-0000-0000-00005D3E0000}"/>
    <cellStyle name="Separador de milhares 5 4 3 2 3 2" xfId="13643" xr:uid="{00000000-0005-0000-0000-00005E3E0000}"/>
    <cellStyle name="Separador de milhares 5 4 3 2 3 2 2" xfId="16495" xr:uid="{00000000-0005-0000-0000-00005F3E0000}"/>
    <cellStyle name="Separador de milhares 5 4 3 2 3 3" xfId="15034" xr:uid="{00000000-0005-0000-0000-0000603E0000}"/>
    <cellStyle name="Separador de milhares 5 4 3 3" xfId="11188" xr:uid="{00000000-0005-0000-0000-0000613E0000}"/>
    <cellStyle name="Separador de milhares 5 4 3 3 2" xfId="12140" xr:uid="{00000000-0005-0000-0000-0000623E0000}"/>
    <cellStyle name="Separador de milhares 5 4 3 3 2 2" xfId="14041" xr:uid="{00000000-0005-0000-0000-0000633E0000}"/>
    <cellStyle name="Separador de milhares 5 4 3 3 2 2 2" xfId="16893" xr:uid="{00000000-0005-0000-0000-0000643E0000}"/>
    <cellStyle name="Separador de milhares 5 4 3 3 2 3" xfId="15432" xr:uid="{00000000-0005-0000-0000-0000653E0000}"/>
    <cellStyle name="Separador de milhares 5 4 3 3 3" xfId="13241" xr:uid="{00000000-0005-0000-0000-0000663E0000}"/>
    <cellStyle name="Separador de milhares 5 4 3 3 3 2" xfId="16095" xr:uid="{00000000-0005-0000-0000-0000673E0000}"/>
    <cellStyle name="Separador de milhares 5 4 3 3 4" xfId="14634" xr:uid="{00000000-0005-0000-0000-0000683E0000}"/>
    <cellStyle name="Separador de milhares 5 4 3 4" xfId="11739" xr:uid="{00000000-0005-0000-0000-0000693E0000}"/>
    <cellStyle name="Separador de milhares 5 4 3 4 2" xfId="13642" xr:uid="{00000000-0005-0000-0000-00006A3E0000}"/>
    <cellStyle name="Separador de milhares 5 4 3 4 2 2" xfId="16494" xr:uid="{00000000-0005-0000-0000-00006B3E0000}"/>
    <cellStyle name="Separador de milhares 5 4 3 4 3" xfId="15033" xr:uid="{00000000-0005-0000-0000-00006C3E0000}"/>
    <cellStyle name="Separador de milhares 5 4 4" xfId="10213" xr:uid="{00000000-0005-0000-0000-00006D3E0000}"/>
    <cellStyle name="Separador de milhares 5 4 4 2" xfId="11190" xr:uid="{00000000-0005-0000-0000-00006E3E0000}"/>
    <cellStyle name="Separador de milhares 5 4 4 2 2" xfId="12142" xr:uid="{00000000-0005-0000-0000-00006F3E0000}"/>
    <cellStyle name="Separador de milhares 5 4 4 2 2 2" xfId="14043" xr:uid="{00000000-0005-0000-0000-0000703E0000}"/>
    <cellStyle name="Separador de milhares 5 4 4 2 2 2 2" xfId="16895" xr:uid="{00000000-0005-0000-0000-0000713E0000}"/>
    <cellStyle name="Separador de milhares 5 4 4 2 2 3" xfId="15434" xr:uid="{00000000-0005-0000-0000-0000723E0000}"/>
    <cellStyle name="Separador de milhares 5 4 4 2 3" xfId="13243" xr:uid="{00000000-0005-0000-0000-0000733E0000}"/>
    <cellStyle name="Separador de milhares 5 4 4 2 3 2" xfId="16097" xr:uid="{00000000-0005-0000-0000-0000743E0000}"/>
    <cellStyle name="Separador de milhares 5 4 4 2 4" xfId="14636" xr:uid="{00000000-0005-0000-0000-0000753E0000}"/>
    <cellStyle name="Separador de milhares 5 4 4 3" xfId="11741" xr:uid="{00000000-0005-0000-0000-0000763E0000}"/>
    <cellStyle name="Separador de milhares 5 4 4 3 2" xfId="13644" xr:uid="{00000000-0005-0000-0000-0000773E0000}"/>
    <cellStyle name="Separador de milhares 5 4 4 3 2 2" xfId="16496" xr:uid="{00000000-0005-0000-0000-0000783E0000}"/>
    <cellStyle name="Separador de milhares 5 4 4 3 3" xfId="15035" xr:uid="{00000000-0005-0000-0000-0000793E0000}"/>
    <cellStyle name="Separador de milhares 5 4 5" xfId="11185" xr:uid="{00000000-0005-0000-0000-00007A3E0000}"/>
    <cellStyle name="Separador de milhares 5 4 5 2" xfId="12137" xr:uid="{00000000-0005-0000-0000-00007B3E0000}"/>
    <cellStyle name="Separador de milhares 5 4 5 2 2" xfId="14038" xr:uid="{00000000-0005-0000-0000-00007C3E0000}"/>
    <cellStyle name="Separador de milhares 5 4 5 2 2 2" xfId="16890" xr:uid="{00000000-0005-0000-0000-00007D3E0000}"/>
    <cellStyle name="Separador de milhares 5 4 5 2 3" xfId="15429" xr:uid="{00000000-0005-0000-0000-00007E3E0000}"/>
    <cellStyle name="Separador de milhares 5 4 5 3" xfId="13238" xr:uid="{00000000-0005-0000-0000-00007F3E0000}"/>
    <cellStyle name="Separador de milhares 5 4 5 3 2" xfId="16092" xr:uid="{00000000-0005-0000-0000-0000803E0000}"/>
    <cellStyle name="Separador de milhares 5 4 5 4" xfId="14631" xr:uid="{00000000-0005-0000-0000-0000813E0000}"/>
    <cellStyle name="Separador de milhares 5 4 6" xfId="11736" xr:uid="{00000000-0005-0000-0000-0000823E0000}"/>
    <cellStyle name="Separador de milhares 5 4 6 2" xfId="13639" xr:uid="{00000000-0005-0000-0000-0000833E0000}"/>
    <cellStyle name="Separador de milhares 5 4 6 2 2" xfId="16491" xr:uid="{00000000-0005-0000-0000-0000843E0000}"/>
    <cellStyle name="Separador de milhares 5 4 6 3" xfId="15030" xr:uid="{00000000-0005-0000-0000-0000853E0000}"/>
    <cellStyle name="Separador de milhares 5 5" xfId="10214" xr:uid="{00000000-0005-0000-0000-0000863E0000}"/>
    <cellStyle name="Separador de milhares 5 5 2" xfId="10215" xr:uid="{00000000-0005-0000-0000-0000873E0000}"/>
    <cellStyle name="Separador de milhares 5 5 2 2" xfId="10216" xr:uid="{00000000-0005-0000-0000-0000883E0000}"/>
    <cellStyle name="Separador de milhares 5 5 2 2 2" xfId="11193" xr:uid="{00000000-0005-0000-0000-0000893E0000}"/>
    <cellStyle name="Separador de milhares 5 5 2 2 2 2" xfId="12145" xr:uid="{00000000-0005-0000-0000-00008A3E0000}"/>
    <cellStyle name="Separador de milhares 5 5 2 2 2 2 2" xfId="14046" xr:uid="{00000000-0005-0000-0000-00008B3E0000}"/>
    <cellStyle name="Separador de milhares 5 5 2 2 2 2 2 2" xfId="16898" xr:uid="{00000000-0005-0000-0000-00008C3E0000}"/>
    <cellStyle name="Separador de milhares 5 5 2 2 2 2 3" xfId="15437" xr:uid="{00000000-0005-0000-0000-00008D3E0000}"/>
    <cellStyle name="Separador de milhares 5 5 2 2 2 3" xfId="13246" xr:uid="{00000000-0005-0000-0000-00008E3E0000}"/>
    <cellStyle name="Separador de milhares 5 5 2 2 2 3 2" xfId="16100" xr:uid="{00000000-0005-0000-0000-00008F3E0000}"/>
    <cellStyle name="Separador de milhares 5 5 2 2 2 4" xfId="14639" xr:uid="{00000000-0005-0000-0000-0000903E0000}"/>
    <cellStyle name="Separador de milhares 5 5 2 2 3" xfId="11744" xr:uid="{00000000-0005-0000-0000-0000913E0000}"/>
    <cellStyle name="Separador de milhares 5 5 2 2 3 2" xfId="13647" xr:uid="{00000000-0005-0000-0000-0000923E0000}"/>
    <cellStyle name="Separador de milhares 5 5 2 2 3 2 2" xfId="16499" xr:uid="{00000000-0005-0000-0000-0000933E0000}"/>
    <cellStyle name="Separador de milhares 5 5 2 2 3 3" xfId="15038" xr:uid="{00000000-0005-0000-0000-0000943E0000}"/>
    <cellStyle name="Separador de milhares 5 5 2 3" xfId="11192" xr:uid="{00000000-0005-0000-0000-0000953E0000}"/>
    <cellStyle name="Separador de milhares 5 5 2 3 2" xfId="12144" xr:uid="{00000000-0005-0000-0000-0000963E0000}"/>
    <cellStyle name="Separador de milhares 5 5 2 3 2 2" xfId="14045" xr:uid="{00000000-0005-0000-0000-0000973E0000}"/>
    <cellStyle name="Separador de milhares 5 5 2 3 2 2 2" xfId="16897" xr:uid="{00000000-0005-0000-0000-0000983E0000}"/>
    <cellStyle name="Separador de milhares 5 5 2 3 2 3" xfId="15436" xr:uid="{00000000-0005-0000-0000-0000993E0000}"/>
    <cellStyle name="Separador de milhares 5 5 2 3 3" xfId="13245" xr:uid="{00000000-0005-0000-0000-00009A3E0000}"/>
    <cellStyle name="Separador de milhares 5 5 2 3 3 2" xfId="16099" xr:uid="{00000000-0005-0000-0000-00009B3E0000}"/>
    <cellStyle name="Separador de milhares 5 5 2 3 4" xfId="14638" xr:uid="{00000000-0005-0000-0000-00009C3E0000}"/>
    <cellStyle name="Separador de milhares 5 5 2 4" xfId="11743" xr:uid="{00000000-0005-0000-0000-00009D3E0000}"/>
    <cellStyle name="Separador de milhares 5 5 2 4 2" xfId="13646" xr:uid="{00000000-0005-0000-0000-00009E3E0000}"/>
    <cellStyle name="Separador de milhares 5 5 2 4 2 2" xfId="16498" xr:uid="{00000000-0005-0000-0000-00009F3E0000}"/>
    <cellStyle name="Separador de milhares 5 5 2 4 3" xfId="15037" xr:uid="{00000000-0005-0000-0000-0000A03E0000}"/>
    <cellStyle name="Separador de milhares 5 5 3" xfId="10217" xr:uid="{00000000-0005-0000-0000-0000A13E0000}"/>
    <cellStyle name="Separador de milhares 5 5 3 2" xfId="10218" xr:uid="{00000000-0005-0000-0000-0000A23E0000}"/>
    <cellStyle name="Separador de milhares 5 5 3 2 2" xfId="11195" xr:uid="{00000000-0005-0000-0000-0000A33E0000}"/>
    <cellStyle name="Separador de milhares 5 5 3 2 2 2" xfId="12147" xr:uid="{00000000-0005-0000-0000-0000A43E0000}"/>
    <cellStyle name="Separador de milhares 5 5 3 2 2 2 2" xfId="14048" xr:uid="{00000000-0005-0000-0000-0000A53E0000}"/>
    <cellStyle name="Separador de milhares 5 5 3 2 2 2 2 2" xfId="16900" xr:uid="{00000000-0005-0000-0000-0000A63E0000}"/>
    <cellStyle name="Separador de milhares 5 5 3 2 2 2 3" xfId="15439" xr:uid="{00000000-0005-0000-0000-0000A73E0000}"/>
    <cellStyle name="Separador de milhares 5 5 3 2 2 3" xfId="13248" xr:uid="{00000000-0005-0000-0000-0000A83E0000}"/>
    <cellStyle name="Separador de milhares 5 5 3 2 2 3 2" xfId="16102" xr:uid="{00000000-0005-0000-0000-0000A93E0000}"/>
    <cellStyle name="Separador de milhares 5 5 3 2 2 4" xfId="14641" xr:uid="{00000000-0005-0000-0000-0000AA3E0000}"/>
    <cellStyle name="Separador de milhares 5 5 3 2 3" xfId="11746" xr:uid="{00000000-0005-0000-0000-0000AB3E0000}"/>
    <cellStyle name="Separador de milhares 5 5 3 2 3 2" xfId="13649" xr:uid="{00000000-0005-0000-0000-0000AC3E0000}"/>
    <cellStyle name="Separador de milhares 5 5 3 2 3 2 2" xfId="16501" xr:uid="{00000000-0005-0000-0000-0000AD3E0000}"/>
    <cellStyle name="Separador de milhares 5 5 3 2 3 3" xfId="15040" xr:uid="{00000000-0005-0000-0000-0000AE3E0000}"/>
    <cellStyle name="Separador de milhares 5 5 3 3" xfId="11194" xr:uid="{00000000-0005-0000-0000-0000AF3E0000}"/>
    <cellStyle name="Separador de milhares 5 5 3 3 2" xfId="12146" xr:uid="{00000000-0005-0000-0000-0000B03E0000}"/>
    <cellStyle name="Separador de milhares 5 5 3 3 2 2" xfId="14047" xr:uid="{00000000-0005-0000-0000-0000B13E0000}"/>
    <cellStyle name="Separador de milhares 5 5 3 3 2 2 2" xfId="16899" xr:uid="{00000000-0005-0000-0000-0000B23E0000}"/>
    <cellStyle name="Separador de milhares 5 5 3 3 2 3" xfId="15438" xr:uid="{00000000-0005-0000-0000-0000B33E0000}"/>
    <cellStyle name="Separador de milhares 5 5 3 3 3" xfId="13247" xr:uid="{00000000-0005-0000-0000-0000B43E0000}"/>
    <cellStyle name="Separador de milhares 5 5 3 3 3 2" xfId="16101" xr:uid="{00000000-0005-0000-0000-0000B53E0000}"/>
    <cellStyle name="Separador de milhares 5 5 3 3 4" xfId="14640" xr:uid="{00000000-0005-0000-0000-0000B63E0000}"/>
    <cellStyle name="Separador de milhares 5 5 3 4" xfId="11745" xr:uid="{00000000-0005-0000-0000-0000B73E0000}"/>
    <cellStyle name="Separador de milhares 5 5 3 4 2" xfId="13648" xr:uid="{00000000-0005-0000-0000-0000B83E0000}"/>
    <cellStyle name="Separador de milhares 5 5 3 4 2 2" xfId="16500" xr:uid="{00000000-0005-0000-0000-0000B93E0000}"/>
    <cellStyle name="Separador de milhares 5 5 3 4 3" xfId="15039" xr:uid="{00000000-0005-0000-0000-0000BA3E0000}"/>
    <cellStyle name="Separador de milhares 5 5 4" xfId="10219" xr:uid="{00000000-0005-0000-0000-0000BB3E0000}"/>
    <cellStyle name="Separador de milhares 5 5 4 2" xfId="11196" xr:uid="{00000000-0005-0000-0000-0000BC3E0000}"/>
    <cellStyle name="Separador de milhares 5 5 4 2 2" xfId="12148" xr:uid="{00000000-0005-0000-0000-0000BD3E0000}"/>
    <cellStyle name="Separador de milhares 5 5 4 2 2 2" xfId="14049" xr:uid="{00000000-0005-0000-0000-0000BE3E0000}"/>
    <cellStyle name="Separador de milhares 5 5 4 2 2 2 2" xfId="16901" xr:uid="{00000000-0005-0000-0000-0000BF3E0000}"/>
    <cellStyle name="Separador de milhares 5 5 4 2 2 3" xfId="15440" xr:uid="{00000000-0005-0000-0000-0000C03E0000}"/>
    <cellStyle name="Separador de milhares 5 5 4 2 3" xfId="13249" xr:uid="{00000000-0005-0000-0000-0000C13E0000}"/>
    <cellStyle name="Separador de milhares 5 5 4 2 3 2" xfId="16103" xr:uid="{00000000-0005-0000-0000-0000C23E0000}"/>
    <cellStyle name="Separador de milhares 5 5 4 2 4" xfId="14642" xr:uid="{00000000-0005-0000-0000-0000C33E0000}"/>
    <cellStyle name="Separador de milhares 5 5 4 3" xfId="11747" xr:uid="{00000000-0005-0000-0000-0000C43E0000}"/>
    <cellStyle name="Separador de milhares 5 5 4 3 2" xfId="13650" xr:uid="{00000000-0005-0000-0000-0000C53E0000}"/>
    <cellStyle name="Separador de milhares 5 5 4 3 2 2" xfId="16502" xr:uid="{00000000-0005-0000-0000-0000C63E0000}"/>
    <cellStyle name="Separador de milhares 5 5 4 3 3" xfId="15041" xr:uid="{00000000-0005-0000-0000-0000C73E0000}"/>
    <cellStyle name="Separador de milhares 5 5 5" xfId="11191" xr:uid="{00000000-0005-0000-0000-0000C83E0000}"/>
    <cellStyle name="Separador de milhares 5 5 5 2" xfId="12143" xr:uid="{00000000-0005-0000-0000-0000C93E0000}"/>
    <cellStyle name="Separador de milhares 5 5 5 2 2" xfId="14044" xr:uid="{00000000-0005-0000-0000-0000CA3E0000}"/>
    <cellStyle name="Separador de milhares 5 5 5 2 2 2" xfId="16896" xr:uid="{00000000-0005-0000-0000-0000CB3E0000}"/>
    <cellStyle name="Separador de milhares 5 5 5 2 3" xfId="15435" xr:uid="{00000000-0005-0000-0000-0000CC3E0000}"/>
    <cellStyle name="Separador de milhares 5 5 5 3" xfId="13244" xr:uid="{00000000-0005-0000-0000-0000CD3E0000}"/>
    <cellStyle name="Separador de milhares 5 5 5 3 2" xfId="16098" xr:uid="{00000000-0005-0000-0000-0000CE3E0000}"/>
    <cellStyle name="Separador de milhares 5 5 5 4" xfId="14637" xr:uid="{00000000-0005-0000-0000-0000CF3E0000}"/>
    <cellStyle name="Separador de milhares 5 5 6" xfId="11742" xr:uid="{00000000-0005-0000-0000-0000D03E0000}"/>
    <cellStyle name="Separador de milhares 5 5 6 2" xfId="13645" xr:uid="{00000000-0005-0000-0000-0000D13E0000}"/>
    <cellStyle name="Separador de milhares 5 5 6 2 2" xfId="16497" xr:uid="{00000000-0005-0000-0000-0000D23E0000}"/>
    <cellStyle name="Separador de milhares 5 5 6 3" xfId="15036" xr:uid="{00000000-0005-0000-0000-0000D33E0000}"/>
    <cellStyle name="Separador de milhares 5 6" xfId="10220" xr:uid="{00000000-0005-0000-0000-0000D43E0000}"/>
    <cellStyle name="Separador de milhares 5 6 2" xfId="11197" xr:uid="{00000000-0005-0000-0000-0000D53E0000}"/>
    <cellStyle name="Separador de milhares 5 6 2 2" xfId="12149" xr:uid="{00000000-0005-0000-0000-0000D63E0000}"/>
    <cellStyle name="Separador de milhares 5 6 2 2 2" xfId="14050" xr:uid="{00000000-0005-0000-0000-0000D73E0000}"/>
    <cellStyle name="Separador de milhares 5 6 2 2 2 2" xfId="16902" xr:uid="{00000000-0005-0000-0000-0000D83E0000}"/>
    <cellStyle name="Separador de milhares 5 6 2 2 3" xfId="15441" xr:uid="{00000000-0005-0000-0000-0000D93E0000}"/>
    <cellStyle name="Separador de milhares 5 6 2 3" xfId="13250" xr:uid="{00000000-0005-0000-0000-0000DA3E0000}"/>
    <cellStyle name="Separador de milhares 5 6 2 3 2" xfId="16104" xr:uid="{00000000-0005-0000-0000-0000DB3E0000}"/>
    <cellStyle name="Separador de milhares 5 6 2 4" xfId="14643" xr:uid="{00000000-0005-0000-0000-0000DC3E0000}"/>
    <cellStyle name="Separador de milhares 5 6 3" xfId="11748" xr:uid="{00000000-0005-0000-0000-0000DD3E0000}"/>
    <cellStyle name="Separador de milhares 5 6 3 2" xfId="13651" xr:uid="{00000000-0005-0000-0000-0000DE3E0000}"/>
    <cellStyle name="Separador de milhares 5 6 3 2 2" xfId="16503" xr:uid="{00000000-0005-0000-0000-0000DF3E0000}"/>
    <cellStyle name="Separador de milhares 5 6 3 3" xfId="15042" xr:uid="{00000000-0005-0000-0000-0000E03E0000}"/>
    <cellStyle name="Separador de milhares 5 7" xfId="11149" xr:uid="{00000000-0005-0000-0000-0000E13E0000}"/>
    <cellStyle name="Separador de milhares 5 7 2" xfId="12101" xr:uid="{00000000-0005-0000-0000-0000E23E0000}"/>
    <cellStyle name="Separador de milhares 5 7 2 2" xfId="14002" xr:uid="{00000000-0005-0000-0000-0000E33E0000}"/>
    <cellStyle name="Separador de milhares 5 7 2 2 2" xfId="16854" xr:uid="{00000000-0005-0000-0000-0000E43E0000}"/>
    <cellStyle name="Separador de milhares 5 7 2 3" xfId="15393" xr:uid="{00000000-0005-0000-0000-0000E53E0000}"/>
    <cellStyle name="Separador de milhares 5 7 3" xfId="13202" xr:uid="{00000000-0005-0000-0000-0000E63E0000}"/>
    <cellStyle name="Separador de milhares 5 7 3 2" xfId="16056" xr:uid="{00000000-0005-0000-0000-0000E73E0000}"/>
    <cellStyle name="Separador de milhares 5 7 4" xfId="14595" xr:uid="{00000000-0005-0000-0000-0000E83E0000}"/>
    <cellStyle name="Separador de milhares 5 8" xfId="11700" xr:uid="{00000000-0005-0000-0000-0000E93E0000}"/>
    <cellStyle name="Separador de milhares 5 8 2" xfId="13603" xr:uid="{00000000-0005-0000-0000-0000EA3E0000}"/>
    <cellStyle name="Separador de milhares 5 8 2 2" xfId="16455" xr:uid="{00000000-0005-0000-0000-0000EB3E0000}"/>
    <cellStyle name="Separador de milhares 5 8 3" xfId="14994" xr:uid="{00000000-0005-0000-0000-0000EC3E0000}"/>
    <cellStyle name="Separador de milhares 5 9" xfId="17409" xr:uid="{00000000-0005-0000-0000-0000ED3E0000}"/>
    <cellStyle name="Separador de milhares 5_Cash Alu" xfId="10221" xr:uid="{00000000-0005-0000-0000-0000EE3E0000}"/>
    <cellStyle name="Separador de milhares 6" xfId="10222" xr:uid="{00000000-0005-0000-0000-0000EF3E0000}"/>
    <cellStyle name="Separador de milhares 6 2" xfId="10223" xr:uid="{00000000-0005-0000-0000-0000F03E0000}"/>
    <cellStyle name="Separador de milhares 6 2 2" xfId="10224" xr:uid="{00000000-0005-0000-0000-0000F13E0000}"/>
    <cellStyle name="Separador de milhares 6 2 2 2" xfId="10225" xr:uid="{00000000-0005-0000-0000-0000F23E0000}"/>
    <cellStyle name="Separador de milhares 6 2 2 2 2" xfId="11201" xr:uid="{00000000-0005-0000-0000-0000F33E0000}"/>
    <cellStyle name="Separador de milhares 6 2 2 2 2 2" xfId="12153" xr:uid="{00000000-0005-0000-0000-0000F43E0000}"/>
    <cellStyle name="Separador de milhares 6 2 2 2 2 2 2" xfId="14054" xr:uid="{00000000-0005-0000-0000-0000F53E0000}"/>
    <cellStyle name="Separador de milhares 6 2 2 2 2 2 2 2" xfId="16906" xr:uid="{00000000-0005-0000-0000-0000F63E0000}"/>
    <cellStyle name="Separador de milhares 6 2 2 2 2 2 3" xfId="15445" xr:uid="{00000000-0005-0000-0000-0000F73E0000}"/>
    <cellStyle name="Separador de milhares 6 2 2 2 2 3" xfId="13254" xr:uid="{00000000-0005-0000-0000-0000F83E0000}"/>
    <cellStyle name="Separador de milhares 6 2 2 2 2 3 2" xfId="16108" xr:uid="{00000000-0005-0000-0000-0000F93E0000}"/>
    <cellStyle name="Separador de milhares 6 2 2 2 2 4" xfId="14647" xr:uid="{00000000-0005-0000-0000-0000FA3E0000}"/>
    <cellStyle name="Separador de milhares 6 2 2 2 3" xfId="11752" xr:uid="{00000000-0005-0000-0000-0000FB3E0000}"/>
    <cellStyle name="Separador de milhares 6 2 2 2 3 2" xfId="13655" xr:uid="{00000000-0005-0000-0000-0000FC3E0000}"/>
    <cellStyle name="Separador de milhares 6 2 2 2 3 2 2" xfId="16507" xr:uid="{00000000-0005-0000-0000-0000FD3E0000}"/>
    <cellStyle name="Separador de milhares 6 2 2 2 3 3" xfId="15046" xr:uid="{00000000-0005-0000-0000-0000FE3E0000}"/>
    <cellStyle name="Separador de milhares 6 2 2 2 4" xfId="12761" xr:uid="{00000000-0005-0000-0000-0000FF3E0000}"/>
    <cellStyle name="Separador de milhares 6 2 2 2 4 2" xfId="15649" xr:uid="{00000000-0005-0000-0000-0000003F0000}"/>
    <cellStyle name="Separador de milhares 6 2 2 2 5" xfId="14257" xr:uid="{00000000-0005-0000-0000-0000013F0000}"/>
    <cellStyle name="Separador de milhares 6 2 2 3" xfId="11200" xr:uid="{00000000-0005-0000-0000-0000023F0000}"/>
    <cellStyle name="Separador de milhares 6 2 2 3 2" xfId="12152" xr:uid="{00000000-0005-0000-0000-0000033F0000}"/>
    <cellStyle name="Separador de milhares 6 2 2 3 2 2" xfId="14053" xr:uid="{00000000-0005-0000-0000-0000043F0000}"/>
    <cellStyle name="Separador de milhares 6 2 2 3 2 2 2" xfId="16905" xr:uid="{00000000-0005-0000-0000-0000053F0000}"/>
    <cellStyle name="Separador de milhares 6 2 2 3 2 3" xfId="15444" xr:uid="{00000000-0005-0000-0000-0000063F0000}"/>
    <cellStyle name="Separador de milhares 6 2 2 3 3" xfId="13253" xr:uid="{00000000-0005-0000-0000-0000073F0000}"/>
    <cellStyle name="Separador de milhares 6 2 2 3 3 2" xfId="16107" xr:uid="{00000000-0005-0000-0000-0000083F0000}"/>
    <cellStyle name="Separador de milhares 6 2 2 3 4" xfId="14646" xr:uid="{00000000-0005-0000-0000-0000093F0000}"/>
    <cellStyle name="Separador de milhares 6 2 2 4" xfId="11751" xr:uid="{00000000-0005-0000-0000-00000A3F0000}"/>
    <cellStyle name="Separador de milhares 6 2 2 4 2" xfId="13654" xr:uid="{00000000-0005-0000-0000-00000B3F0000}"/>
    <cellStyle name="Separador de milhares 6 2 2 4 2 2" xfId="16506" xr:uid="{00000000-0005-0000-0000-00000C3F0000}"/>
    <cellStyle name="Separador de milhares 6 2 2 4 3" xfId="15045" xr:uid="{00000000-0005-0000-0000-00000D3F0000}"/>
    <cellStyle name="Separador de milhares 6 2 2 5" xfId="12760" xr:uid="{00000000-0005-0000-0000-00000E3F0000}"/>
    <cellStyle name="Separador de milhares 6 2 2 5 2" xfId="15648" xr:uid="{00000000-0005-0000-0000-00000F3F0000}"/>
    <cellStyle name="Separador de milhares 6 2 2 6" xfId="14256" xr:uid="{00000000-0005-0000-0000-0000103F0000}"/>
    <cellStyle name="Separador de milhares 6 2 3" xfId="10226" xr:uid="{00000000-0005-0000-0000-0000113F0000}"/>
    <cellStyle name="Separador de milhares 6 2 3 2" xfId="10227" xr:uid="{00000000-0005-0000-0000-0000123F0000}"/>
    <cellStyle name="Separador de milhares 6 2 3 2 2" xfId="11203" xr:uid="{00000000-0005-0000-0000-0000133F0000}"/>
    <cellStyle name="Separador de milhares 6 2 3 2 2 2" xfId="12155" xr:uid="{00000000-0005-0000-0000-0000143F0000}"/>
    <cellStyle name="Separador de milhares 6 2 3 2 2 2 2" xfId="14056" xr:uid="{00000000-0005-0000-0000-0000153F0000}"/>
    <cellStyle name="Separador de milhares 6 2 3 2 2 2 2 2" xfId="16908" xr:uid="{00000000-0005-0000-0000-0000163F0000}"/>
    <cellStyle name="Separador de milhares 6 2 3 2 2 2 3" xfId="15447" xr:uid="{00000000-0005-0000-0000-0000173F0000}"/>
    <cellStyle name="Separador de milhares 6 2 3 2 2 3" xfId="13256" xr:uid="{00000000-0005-0000-0000-0000183F0000}"/>
    <cellStyle name="Separador de milhares 6 2 3 2 2 3 2" xfId="16110" xr:uid="{00000000-0005-0000-0000-0000193F0000}"/>
    <cellStyle name="Separador de milhares 6 2 3 2 2 4" xfId="14649" xr:uid="{00000000-0005-0000-0000-00001A3F0000}"/>
    <cellStyle name="Separador de milhares 6 2 3 2 3" xfId="11754" xr:uid="{00000000-0005-0000-0000-00001B3F0000}"/>
    <cellStyle name="Separador de milhares 6 2 3 2 3 2" xfId="13657" xr:uid="{00000000-0005-0000-0000-00001C3F0000}"/>
    <cellStyle name="Separador de milhares 6 2 3 2 3 2 2" xfId="16509" xr:uid="{00000000-0005-0000-0000-00001D3F0000}"/>
    <cellStyle name="Separador de milhares 6 2 3 2 3 3" xfId="15048" xr:uid="{00000000-0005-0000-0000-00001E3F0000}"/>
    <cellStyle name="Separador de milhares 6 2 3 2 4" xfId="12763" xr:uid="{00000000-0005-0000-0000-00001F3F0000}"/>
    <cellStyle name="Separador de milhares 6 2 3 2 4 2" xfId="15651" xr:uid="{00000000-0005-0000-0000-0000203F0000}"/>
    <cellStyle name="Separador de milhares 6 2 3 2 5" xfId="14259" xr:uid="{00000000-0005-0000-0000-0000213F0000}"/>
    <cellStyle name="Separador de milhares 6 2 3 3" xfId="11202" xr:uid="{00000000-0005-0000-0000-0000223F0000}"/>
    <cellStyle name="Separador de milhares 6 2 3 3 2" xfId="12154" xr:uid="{00000000-0005-0000-0000-0000233F0000}"/>
    <cellStyle name="Separador de milhares 6 2 3 3 2 2" xfId="14055" xr:uid="{00000000-0005-0000-0000-0000243F0000}"/>
    <cellStyle name="Separador de milhares 6 2 3 3 2 2 2" xfId="16907" xr:uid="{00000000-0005-0000-0000-0000253F0000}"/>
    <cellStyle name="Separador de milhares 6 2 3 3 2 3" xfId="15446" xr:uid="{00000000-0005-0000-0000-0000263F0000}"/>
    <cellStyle name="Separador de milhares 6 2 3 3 3" xfId="13255" xr:uid="{00000000-0005-0000-0000-0000273F0000}"/>
    <cellStyle name="Separador de milhares 6 2 3 3 3 2" xfId="16109" xr:uid="{00000000-0005-0000-0000-0000283F0000}"/>
    <cellStyle name="Separador de milhares 6 2 3 3 4" xfId="14648" xr:uid="{00000000-0005-0000-0000-0000293F0000}"/>
    <cellStyle name="Separador de milhares 6 2 3 4" xfId="11753" xr:uid="{00000000-0005-0000-0000-00002A3F0000}"/>
    <cellStyle name="Separador de milhares 6 2 3 4 2" xfId="13656" xr:uid="{00000000-0005-0000-0000-00002B3F0000}"/>
    <cellStyle name="Separador de milhares 6 2 3 4 2 2" xfId="16508" xr:uid="{00000000-0005-0000-0000-00002C3F0000}"/>
    <cellStyle name="Separador de milhares 6 2 3 4 3" xfId="15047" xr:uid="{00000000-0005-0000-0000-00002D3F0000}"/>
    <cellStyle name="Separador de milhares 6 2 3 5" xfId="12762" xr:uid="{00000000-0005-0000-0000-00002E3F0000}"/>
    <cellStyle name="Separador de milhares 6 2 3 5 2" xfId="15650" xr:uid="{00000000-0005-0000-0000-00002F3F0000}"/>
    <cellStyle name="Separador de milhares 6 2 3 6" xfId="14258" xr:uid="{00000000-0005-0000-0000-0000303F0000}"/>
    <cellStyle name="Separador de milhares 6 2 4" xfId="10228" xr:uid="{00000000-0005-0000-0000-0000313F0000}"/>
    <cellStyle name="Separador de milhares 6 2 4 2" xfId="11204" xr:uid="{00000000-0005-0000-0000-0000323F0000}"/>
    <cellStyle name="Separador de milhares 6 2 4 2 2" xfId="12156" xr:uid="{00000000-0005-0000-0000-0000333F0000}"/>
    <cellStyle name="Separador de milhares 6 2 4 2 2 2" xfId="14057" xr:uid="{00000000-0005-0000-0000-0000343F0000}"/>
    <cellStyle name="Separador de milhares 6 2 4 2 2 2 2" xfId="16909" xr:uid="{00000000-0005-0000-0000-0000353F0000}"/>
    <cellStyle name="Separador de milhares 6 2 4 2 2 3" xfId="15448" xr:uid="{00000000-0005-0000-0000-0000363F0000}"/>
    <cellStyle name="Separador de milhares 6 2 4 2 3" xfId="13257" xr:uid="{00000000-0005-0000-0000-0000373F0000}"/>
    <cellStyle name="Separador de milhares 6 2 4 2 3 2" xfId="16111" xr:uid="{00000000-0005-0000-0000-0000383F0000}"/>
    <cellStyle name="Separador de milhares 6 2 4 2 4" xfId="14650" xr:uid="{00000000-0005-0000-0000-0000393F0000}"/>
    <cellStyle name="Separador de milhares 6 2 4 3" xfId="11755" xr:uid="{00000000-0005-0000-0000-00003A3F0000}"/>
    <cellStyle name="Separador de milhares 6 2 4 3 2" xfId="13658" xr:uid="{00000000-0005-0000-0000-00003B3F0000}"/>
    <cellStyle name="Separador de milhares 6 2 4 3 2 2" xfId="16510" xr:uid="{00000000-0005-0000-0000-00003C3F0000}"/>
    <cellStyle name="Separador de milhares 6 2 4 3 3" xfId="15049" xr:uid="{00000000-0005-0000-0000-00003D3F0000}"/>
    <cellStyle name="Separador de milhares 6 2 4 4" xfId="12764" xr:uid="{00000000-0005-0000-0000-00003E3F0000}"/>
    <cellStyle name="Separador de milhares 6 2 4 4 2" xfId="15652" xr:uid="{00000000-0005-0000-0000-00003F3F0000}"/>
    <cellStyle name="Separador de milhares 6 2 4 5" xfId="14260" xr:uid="{00000000-0005-0000-0000-0000403F0000}"/>
    <cellStyle name="Separador de milhares 6 2 5" xfId="11199" xr:uid="{00000000-0005-0000-0000-0000413F0000}"/>
    <cellStyle name="Separador de milhares 6 2 5 2" xfId="12151" xr:uid="{00000000-0005-0000-0000-0000423F0000}"/>
    <cellStyle name="Separador de milhares 6 2 5 2 2" xfId="14052" xr:uid="{00000000-0005-0000-0000-0000433F0000}"/>
    <cellStyle name="Separador de milhares 6 2 5 2 2 2" xfId="16904" xr:uid="{00000000-0005-0000-0000-0000443F0000}"/>
    <cellStyle name="Separador de milhares 6 2 5 2 3" xfId="15443" xr:uid="{00000000-0005-0000-0000-0000453F0000}"/>
    <cellStyle name="Separador de milhares 6 2 5 3" xfId="13252" xr:uid="{00000000-0005-0000-0000-0000463F0000}"/>
    <cellStyle name="Separador de milhares 6 2 5 3 2" xfId="16106" xr:uid="{00000000-0005-0000-0000-0000473F0000}"/>
    <cellStyle name="Separador de milhares 6 2 5 4" xfId="14645" xr:uid="{00000000-0005-0000-0000-0000483F0000}"/>
    <cellStyle name="Separador de milhares 6 2 6" xfId="11750" xr:uid="{00000000-0005-0000-0000-0000493F0000}"/>
    <cellStyle name="Separador de milhares 6 2 6 2" xfId="13653" xr:uid="{00000000-0005-0000-0000-00004A3F0000}"/>
    <cellStyle name="Separador de milhares 6 2 6 2 2" xfId="16505" xr:uid="{00000000-0005-0000-0000-00004B3F0000}"/>
    <cellStyle name="Separador de milhares 6 2 6 3" xfId="15044" xr:uid="{00000000-0005-0000-0000-00004C3F0000}"/>
    <cellStyle name="Separador de milhares 6 2 7" xfId="12759" xr:uid="{00000000-0005-0000-0000-00004D3F0000}"/>
    <cellStyle name="Separador de milhares 6 2 7 2" xfId="15647" xr:uid="{00000000-0005-0000-0000-00004E3F0000}"/>
    <cellStyle name="Separador de milhares 6 2 8" xfId="14255" xr:uid="{00000000-0005-0000-0000-00004F3F0000}"/>
    <cellStyle name="Separador de milhares 6 3" xfId="10229" xr:uid="{00000000-0005-0000-0000-0000503F0000}"/>
    <cellStyle name="Separador de milhares 6 3 2" xfId="10230" xr:uid="{00000000-0005-0000-0000-0000513F0000}"/>
    <cellStyle name="Separador de milhares 6 3 2 2" xfId="10231" xr:uid="{00000000-0005-0000-0000-0000523F0000}"/>
    <cellStyle name="Separador de milhares 6 3 2 3" xfId="11206" xr:uid="{00000000-0005-0000-0000-0000533F0000}"/>
    <cellStyle name="Separador de milhares 6 3 2 3 2" xfId="12158" xr:uid="{00000000-0005-0000-0000-0000543F0000}"/>
    <cellStyle name="Separador de milhares 6 3 2 3 2 2" xfId="14059" xr:uid="{00000000-0005-0000-0000-0000553F0000}"/>
    <cellStyle name="Separador de milhares 6 3 2 3 2 2 2" xfId="16911" xr:uid="{00000000-0005-0000-0000-0000563F0000}"/>
    <cellStyle name="Separador de milhares 6 3 2 3 2 3" xfId="15450" xr:uid="{00000000-0005-0000-0000-0000573F0000}"/>
    <cellStyle name="Separador de milhares 6 3 2 3 3" xfId="13259" xr:uid="{00000000-0005-0000-0000-0000583F0000}"/>
    <cellStyle name="Separador de milhares 6 3 2 3 3 2" xfId="16113" xr:uid="{00000000-0005-0000-0000-0000593F0000}"/>
    <cellStyle name="Separador de milhares 6 3 2 3 4" xfId="14652" xr:uid="{00000000-0005-0000-0000-00005A3F0000}"/>
    <cellStyle name="Separador de milhares 6 3 2 4" xfId="11757" xr:uid="{00000000-0005-0000-0000-00005B3F0000}"/>
    <cellStyle name="Separador de milhares 6 3 2 4 2" xfId="13660" xr:uid="{00000000-0005-0000-0000-00005C3F0000}"/>
    <cellStyle name="Separador de milhares 6 3 2 4 2 2" xfId="16512" xr:uid="{00000000-0005-0000-0000-00005D3F0000}"/>
    <cellStyle name="Separador de milhares 6 3 2 4 3" xfId="15051" xr:uid="{00000000-0005-0000-0000-00005E3F0000}"/>
    <cellStyle name="Separador de milhares 6 3 2 5" xfId="12766" xr:uid="{00000000-0005-0000-0000-00005F3F0000}"/>
    <cellStyle name="Separador de milhares 6 3 2 5 2" xfId="15654" xr:uid="{00000000-0005-0000-0000-0000603F0000}"/>
    <cellStyle name="Separador de milhares 6 3 2 6" xfId="14262" xr:uid="{00000000-0005-0000-0000-0000613F0000}"/>
    <cellStyle name="Separador de milhares 6 3 3" xfId="10232" xr:uid="{00000000-0005-0000-0000-0000623F0000}"/>
    <cellStyle name="Separador de milhares 6 3 3 2" xfId="10233" xr:uid="{00000000-0005-0000-0000-0000633F0000}"/>
    <cellStyle name="Separador de milhares 6 3 3 2 2" xfId="11208" xr:uid="{00000000-0005-0000-0000-0000643F0000}"/>
    <cellStyle name="Separador de milhares 6 3 3 2 2 2" xfId="12160" xr:uid="{00000000-0005-0000-0000-0000653F0000}"/>
    <cellStyle name="Separador de milhares 6 3 3 2 2 2 2" xfId="14061" xr:uid="{00000000-0005-0000-0000-0000663F0000}"/>
    <cellStyle name="Separador de milhares 6 3 3 2 2 2 2 2" xfId="16913" xr:uid="{00000000-0005-0000-0000-0000673F0000}"/>
    <cellStyle name="Separador de milhares 6 3 3 2 2 2 3" xfId="15452" xr:uid="{00000000-0005-0000-0000-0000683F0000}"/>
    <cellStyle name="Separador de milhares 6 3 3 2 2 3" xfId="13261" xr:uid="{00000000-0005-0000-0000-0000693F0000}"/>
    <cellStyle name="Separador de milhares 6 3 3 2 2 3 2" xfId="16115" xr:uid="{00000000-0005-0000-0000-00006A3F0000}"/>
    <cellStyle name="Separador de milhares 6 3 3 2 2 4" xfId="14654" xr:uid="{00000000-0005-0000-0000-00006B3F0000}"/>
    <cellStyle name="Separador de milhares 6 3 3 2 3" xfId="11759" xr:uid="{00000000-0005-0000-0000-00006C3F0000}"/>
    <cellStyle name="Separador de milhares 6 3 3 2 3 2" xfId="13662" xr:uid="{00000000-0005-0000-0000-00006D3F0000}"/>
    <cellStyle name="Separador de milhares 6 3 3 2 3 2 2" xfId="16514" xr:uid="{00000000-0005-0000-0000-00006E3F0000}"/>
    <cellStyle name="Separador de milhares 6 3 3 2 3 3" xfId="15053" xr:uid="{00000000-0005-0000-0000-00006F3F0000}"/>
    <cellStyle name="Separador de milhares 6 3 3 2 4" xfId="12768" xr:uid="{00000000-0005-0000-0000-0000703F0000}"/>
    <cellStyle name="Separador de milhares 6 3 3 2 4 2" xfId="15656" xr:uid="{00000000-0005-0000-0000-0000713F0000}"/>
    <cellStyle name="Separador de milhares 6 3 3 2 5" xfId="14264" xr:uid="{00000000-0005-0000-0000-0000723F0000}"/>
    <cellStyle name="Separador de milhares 6 3 3 3" xfId="11207" xr:uid="{00000000-0005-0000-0000-0000733F0000}"/>
    <cellStyle name="Separador de milhares 6 3 3 3 2" xfId="12159" xr:uid="{00000000-0005-0000-0000-0000743F0000}"/>
    <cellStyle name="Separador de milhares 6 3 3 3 2 2" xfId="14060" xr:uid="{00000000-0005-0000-0000-0000753F0000}"/>
    <cellStyle name="Separador de milhares 6 3 3 3 2 2 2" xfId="16912" xr:uid="{00000000-0005-0000-0000-0000763F0000}"/>
    <cellStyle name="Separador de milhares 6 3 3 3 2 3" xfId="15451" xr:uid="{00000000-0005-0000-0000-0000773F0000}"/>
    <cellStyle name="Separador de milhares 6 3 3 3 3" xfId="13260" xr:uid="{00000000-0005-0000-0000-0000783F0000}"/>
    <cellStyle name="Separador de milhares 6 3 3 3 3 2" xfId="16114" xr:uid="{00000000-0005-0000-0000-0000793F0000}"/>
    <cellStyle name="Separador de milhares 6 3 3 3 4" xfId="14653" xr:uid="{00000000-0005-0000-0000-00007A3F0000}"/>
    <cellStyle name="Separador de milhares 6 3 3 4" xfId="11758" xr:uid="{00000000-0005-0000-0000-00007B3F0000}"/>
    <cellStyle name="Separador de milhares 6 3 3 4 2" xfId="13661" xr:uid="{00000000-0005-0000-0000-00007C3F0000}"/>
    <cellStyle name="Separador de milhares 6 3 3 4 2 2" xfId="16513" xr:uid="{00000000-0005-0000-0000-00007D3F0000}"/>
    <cellStyle name="Separador de milhares 6 3 3 4 3" xfId="15052" xr:uid="{00000000-0005-0000-0000-00007E3F0000}"/>
    <cellStyle name="Separador de milhares 6 3 3 5" xfId="12767" xr:uid="{00000000-0005-0000-0000-00007F3F0000}"/>
    <cellStyle name="Separador de milhares 6 3 3 5 2" xfId="15655" xr:uid="{00000000-0005-0000-0000-0000803F0000}"/>
    <cellStyle name="Separador de milhares 6 3 3 6" xfId="14263" xr:uid="{00000000-0005-0000-0000-0000813F0000}"/>
    <cellStyle name="Separador de milhares 6 3 4" xfId="10234" xr:uid="{00000000-0005-0000-0000-0000823F0000}"/>
    <cellStyle name="Separador de milhares 6 3 4 2" xfId="11209" xr:uid="{00000000-0005-0000-0000-0000833F0000}"/>
    <cellStyle name="Separador de milhares 6 3 4 2 2" xfId="12161" xr:uid="{00000000-0005-0000-0000-0000843F0000}"/>
    <cellStyle name="Separador de milhares 6 3 4 2 2 2" xfId="14062" xr:uid="{00000000-0005-0000-0000-0000853F0000}"/>
    <cellStyle name="Separador de milhares 6 3 4 2 2 2 2" xfId="16914" xr:uid="{00000000-0005-0000-0000-0000863F0000}"/>
    <cellStyle name="Separador de milhares 6 3 4 2 2 3" xfId="15453" xr:uid="{00000000-0005-0000-0000-0000873F0000}"/>
    <cellStyle name="Separador de milhares 6 3 4 2 3" xfId="13262" xr:uid="{00000000-0005-0000-0000-0000883F0000}"/>
    <cellStyle name="Separador de milhares 6 3 4 2 3 2" xfId="16116" xr:uid="{00000000-0005-0000-0000-0000893F0000}"/>
    <cellStyle name="Separador de milhares 6 3 4 2 4" xfId="14655" xr:uid="{00000000-0005-0000-0000-00008A3F0000}"/>
    <cellStyle name="Separador de milhares 6 3 4 3" xfId="11760" xr:uid="{00000000-0005-0000-0000-00008B3F0000}"/>
    <cellStyle name="Separador de milhares 6 3 4 3 2" xfId="13663" xr:uid="{00000000-0005-0000-0000-00008C3F0000}"/>
    <cellStyle name="Separador de milhares 6 3 4 3 2 2" xfId="16515" xr:uid="{00000000-0005-0000-0000-00008D3F0000}"/>
    <cellStyle name="Separador de milhares 6 3 4 3 3" xfId="15054" xr:uid="{00000000-0005-0000-0000-00008E3F0000}"/>
    <cellStyle name="Separador de milhares 6 3 4 4" xfId="12769" xr:uid="{00000000-0005-0000-0000-00008F3F0000}"/>
    <cellStyle name="Separador de milhares 6 3 4 4 2" xfId="15657" xr:uid="{00000000-0005-0000-0000-0000903F0000}"/>
    <cellStyle name="Separador de milhares 6 3 4 5" xfId="14265" xr:uid="{00000000-0005-0000-0000-0000913F0000}"/>
    <cellStyle name="Separador de milhares 6 3 5" xfId="11205" xr:uid="{00000000-0005-0000-0000-0000923F0000}"/>
    <cellStyle name="Separador de milhares 6 3 5 2" xfId="12157" xr:uid="{00000000-0005-0000-0000-0000933F0000}"/>
    <cellStyle name="Separador de milhares 6 3 5 2 2" xfId="14058" xr:uid="{00000000-0005-0000-0000-0000943F0000}"/>
    <cellStyle name="Separador de milhares 6 3 5 2 2 2" xfId="16910" xr:uid="{00000000-0005-0000-0000-0000953F0000}"/>
    <cellStyle name="Separador de milhares 6 3 5 2 3" xfId="15449" xr:uid="{00000000-0005-0000-0000-0000963F0000}"/>
    <cellStyle name="Separador de milhares 6 3 5 3" xfId="13258" xr:uid="{00000000-0005-0000-0000-0000973F0000}"/>
    <cellStyle name="Separador de milhares 6 3 5 3 2" xfId="16112" xr:uid="{00000000-0005-0000-0000-0000983F0000}"/>
    <cellStyle name="Separador de milhares 6 3 5 4" xfId="14651" xr:uid="{00000000-0005-0000-0000-0000993F0000}"/>
    <cellStyle name="Separador de milhares 6 3 6" xfId="11756" xr:uid="{00000000-0005-0000-0000-00009A3F0000}"/>
    <cellStyle name="Separador de milhares 6 3 6 2" xfId="13659" xr:uid="{00000000-0005-0000-0000-00009B3F0000}"/>
    <cellStyle name="Separador de milhares 6 3 6 2 2" xfId="16511" xr:uid="{00000000-0005-0000-0000-00009C3F0000}"/>
    <cellStyle name="Separador de milhares 6 3 6 3" xfId="15050" xr:uid="{00000000-0005-0000-0000-00009D3F0000}"/>
    <cellStyle name="Separador de milhares 6 3 7" xfId="12765" xr:uid="{00000000-0005-0000-0000-00009E3F0000}"/>
    <cellStyle name="Separador de milhares 6 3 7 2" xfId="15653" xr:uid="{00000000-0005-0000-0000-00009F3F0000}"/>
    <cellStyle name="Separador de milhares 6 3 8" xfId="14261" xr:uid="{00000000-0005-0000-0000-0000A03F0000}"/>
    <cellStyle name="Separador de milhares 6 4" xfId="10235" xr:uid="{00000000-0005-0000-0000-0000A13F0000}"/>
    <cellStyle name="Separador de milhares 6 4 2" xfId="10236" xr:uid="{00000000-0005-0000-0000-0000A23F0000}"/>
    <cellStyle name="Separador de milhares 6 4 2 2" xfId="10237" xr:uid="{00000000-0005-0000-0000-0000A33F0000}"/>
    <cellStyle name="Separador de milhares 6 4 2 2 2" xfId="11212" xr:uid="{00000000-0005-0000-0000-0000A43F0000}"/>
    <cellStyle name="Separador de milhares 6 4 2 2 2 2" xfId="12164" xr:uid="{00000000-0005-0000-0000-0000A53F0000}"/>
    <cellStyle name="Separador de milhares 6 4 2 2 2 2 2" xfId="14065" xr:uid="{00000000-0005-0000-0000-0000A63F0000}"/>
    <cellStyle name="Separador de milhares 6 4 2 2 2 2 2 2" xfId="16917" xr:uid="{00000000-0005-0000-0000-0000A73F0000}"/>
    <cellStyle name="Separador de milhares 6 4 2 2 2 2 3" xfId="15456" xr:uid="{00000000-0005-0000-0000-0000A83F0000}"/>
    <cellStyle name="Separador de milhares 6 4 2 2 2 3" xfId="13265" xr:uid="{00000000-0005-0000-0000-0000A93F0000}"/>
    <cellStyle name="Separador de milhares 6 4 2 2 2 3 2" xfId="16119" xr:uid="{00000000-0005-0000-0000-0000AA3F0000}"/>
    <cellStyle name="Separador de milhares 6 4 2 2 2 4" xfId="14658" xr:uid="{00000000-0005-0000-0000-0000AB3F0000}"/>
    <cellStyle name="Separador de milhares 6 4 2 2 3" xfId="11763" xr:uid="{00000000-0005-0000-0000-0000AC3F0000}"/>
    <cellStyle name="Separador de milhares 6 4 2 2 3 2" xfId="13666" xr:uid="{00000000-0005-0000-0000-0000AD3F0000}"/>
    <cellStyle name="Separador de milhares 6 4 2 2 3 2 2" xfId="16518" xr:uid="{00000000-0005-0000-0000-0000AE3F0000}"/>
    <cellStyle name="Separador de milhares 6 4 2 2 3 3" xfId="15057" xr:uid="{00000000-0005-0000-0000-0000AF3F0000}"/>
    <cellStyle name="Separador de milhares 6 4 2 2 4" xfId="12772" xr:uid="{00000000-0005-0000-0000-0000B03F0000}"/>
    <cellStyle name="Separador de milhares 6 4 2 2 4 2" xfId="15660" xr:uid="{00000000-0005-0000-0000-0000B13F0000}"/>
    <cellStyle name="Separador de milhares 6 4 2 2 5" xfId="14268" xr:uid="{00000000-0005-0000-0000-0000B23F0000}"/>
    <cellStyle name="Separador de milhares 6 4 2 3" xfId="11211" xr:uid="{00000000-0005-0000-0000-0000B33F0000}"/>
    <cellStyle name="Separador de milhares 6 4 2 3 2" xfId="12163" xr:uid="{00000000-0005-0000-0000-0000B43F0000}"/>
    <cellStyle name="Separador de milhares 6 4 2 3 2 2" xfId="14064" xr:uid="{00000000-0005-0000-0000-0000B53F0000}"/>
    <cellStyle name="Separador de milhares 6 4 2 3 2 2 2" xfId="16916" xr:uid="{00000000-0005-0000-0000-0000B63F0000}"/>
    <cellStyle name="Separador de milhares 6 4 2 3 2 3" xfId="15455" xr:uid="{00000000-0005-0000-0000-0000B73F0000}"/>
    <cellStyle name="Separador de milhares 6 4 2 3 3" xfId="13264" xr:uid="{00000000-0005-0000-0000-0000B83F0000}"/>
    <cellStyle name="Separador de milhares 6 4 2 3 3 2" xfId="16118" xr:uid="{00000000-0005-0000-0000-0000B93F0000}"/>
    <cellStyle name="Separador de milhares 6 4 2 3 4" xfId="14657" xr:uid="{00000000-0005-0000-0000-0000BA3F0000}"/>
    <cellStyle name="Separador de milhares 6 4 2 4" xfId="11762" xr:uid="{00000000-0005-0000-0000-0000BB3F0000}"/>
    <cellStyle name="Separador de milhares 6 4 2 4 2" xfId="13665" xr:uid="{00000000-0005-0000-0000-0000BC3F0000}"/>
    <cellStyle name="Separador de milhares 6 4 2 4 2 2" xfId="16517" xr:uid="{00000000-0005-0000-0000-0000BD3F0000}"/>
    <cellStyle name="Separador de milhares 6 4 2 4 3" xfId="15056" xr:uid="{00000000-0005-0000-0000-0000BE3F0000}"/>
    <cellStyle name="Separador de milhares 6 4 2 5" xfId="12771" xr:uid="{00000000-0005-0000-0000-0000BF3F0000}"/>
    <cellStyle name="Separador de milhares 6 4 2 5 2" xfId="15659" xr:uid="{00000000-0005-0000-0000-0000C03F0000}"/>
    <cellStyle name="Separador de milhares 6 4 2 6" xfId="14267" xr:uid="{00000000-0005-0000-0000-0000C13F0000}"/>
    <cellStyle name="Separador de milhares 6 4 3" xfId="10238" xr:uid="{00000000-0005-0000-0000-0000C23F0000}"/>
    <cellStyle name="Separador de milhares 6 4 3 2" xfId="10239" xr:uid="{00000000-0005-0000-0000-0000C33F0000}"/>
    <cellStyle name="Separador de milhares 6 4 3 2 2" xfId="11214" xr:uid="{00000000-0005-0000-0000-0000C43F0000}"/>
    <cellStyle name="Separador de milhares 6 4 3 2 2 2" xfId="12166" xr:uid="{00000000-0005-0000-0000-0000C53F0000}"/>
    <cellStyle name="Separador de milhares 6 4 3 2 2 2 2" xfId="14067" xr:uid="{00000000-0005-0000-0000-0000C63F0000}"/>
    <cellStyle name="Separador de milhares 6 4 3 2 2 2 2 2" xfId="16919" xr:uid="{00000000-0005-0000-0000-0000C73F0000}"/>
    <cellStyle name="Separador de milhares 6 4 3 2 2 2 3" xfId="15458" xr:uid="{00000000-0005-0000-0000-0000C83F0000}"/>
    <cellStyle name="Separador de milhares 6 4 3 2 2 3" xfId="13267" xr:uid="{00000000-0005-0000-0000-0000C93F0000}"/>
    <cellStyle name="Separador de milhares 6 4 3 2 2 3 2" xfId="16121" xr:uid="{00000000-0005-0000-0000-0000CA3F0000}"/>
    <cellStyle name="Separador de milhares 6 4 3 2 2 4" xfId="14660" xr:uid="{00000000-0005-0000-0000-0000CB3F0000}"/>
    <cellStyle name="Separador de milhares 6 4 3 2 3" xfId="11765" xr:uid="{00000000-0005-0000-0000-0000CC3F0000}"/>
    <cellStyle name="Separador de milhares 6 4 3 2 3 2" xfId="13668" xr:uid="{00000000-0005-0000-0000-0000CD3F0000}"/>
    <cellStyle name="Separador de milhares 6 4 3 2 3 2 2" xfId="16520" xr:uid="{00000000-0005-0000-0000-0000CE3F0000}"/>
    <cellStyle name="Separador de milhares 6 4 3 2 3 3" xfId="15059" xr:uid="{00000000-0005-0000-0000-0000CF3F0000}"/>
    <cellStyle name="Separador de milhares 6 4 3 2 4" xfId="12774" xr:uid="{00000000-0005-0000-0000-0000D03F0000}"/>
    <cellStyle name="Separador de milhares 6 4 3 2 4 2" xfId="15662" xr:uid="{00000000-0005-0000-0000-0000D13F0000}"/>
    <cellStyle name="Separador de milhares 6 4 3 2 5" xfId="14270" xr:uid="{00000000-0005-0000-0000-0000D23F0000}"/>
    <cellStyle name="Separador de milhares 6 4 3 3" xfId="11213" xr:uid="{00000000-0005-0000-0000-0000D33F0000}"/>
    <cellStyle name="Separador de milhares 6 4 3 3 2" xfId="12165" xr:uid="{00000000-0005-0000-0000-0000D43F0000}"/>
    <cellStyle name="Separador de milhares 6 4 3 3 2 2" xfId="14066" xr:uid="{00000000-0005-0000-0000-0000D53F0000}"/>
    <cellStyle name="Separador de milhares 6 4 3 3 2 2 2" xfId="16918" xr:uid="{00000000-0005-0000-0000-0000D63F0000}"/>
    <cellStyle name="Separador de milhares 6 4 3 3 2 3" xfId="15457" xr:uid="{00000000-0005-0000-0000-0000D73F0000}"/>
    <cellStyle name="Separador de milhares 6 4 3 3 3" xfId="13266" xr:uid="{00000000-0005-0000-0000-0000D83F0000}"/>
    <cellStyle name="Separador de milhares 6 4 3 3 3 2" xfId="16120" xr:uid="{00000000-0005-0000-0000-0000D93F0000}"/>
    <cellStyle name="Separador de milhares 6 4 3 3 4" xfId="14659" xr:uid="{00000000-0005-0000-0000-0000DA3F0000}"/>
    <cellStyle name="Separador de milhares 6 4 3 4" xfId="11764" xr:uid="{00000000-0005-0000-0000-0000DB3F0000}"/>
    <cellStyle name="Separador de milhares 6 4 3 4 2" xfId="13667" xr:uid="{00000000-0005-0000-0000-0000DC3F0000}"/>
    <cellStyle name="Separador de milhares 6 4 3 4 2 2" xfId="16519" xr:uid="{00000000-0005-0000-0000-0000DD3F0000}"/>
    <cellStyle name="Separador de milhares 6 4 3 4 3" xfId="15058" xr:uid="{00000000-0005-0000-0000-0000DE3F0000}"/>
    <cellStyle name="Separador de milhares 6 4 3 5" xfId="12773" xr:uid="{00000000-0005-0000-0000-0000DF3F0000}"/>
    <cellStyle name="Separador de milhares 6 4 3 5 2" xfId="15661" xr:uid="{00000000-0005-0000-0000-0000E03F0000}"/>
    <cellStyle name="Separador de milhares 6 4 3 6" xfId="14269" xr:uid="{00000000-0005-0000-0000-0000E13F0000}"/>
    <cellStyle name="Separador de milhares 6 4 4" xfId="10240" xr:uid="{00000000-0005-0000-0000-0000E23F0000}"/>
    <cellStyle name="Separador de milhares 6 4 4 2" xfId="11215" xr:uid="{00000000-0005-0000-0000-0000E33F0000}"/>
    <cellStyle name="Separador de milhares 6 4 4 2 2" xfId="12167" xr:uid="{00000000-0005-0000-0000-0000E43F0000}"/>
    <cellStyle name="Separador de milhares 6 4 4 2 2 2" xfId="14068" xr:uid="{00000000-0005-0000-0000-0000E53F0000}"/>
    <cellStyle name="Separador de milhares 6 4 4 2 2 2 2" xfId="16920" xr:uid="{00000000-0005-0000-0000-0000E63F0000}"/>
    <cellStyle name="Separador de milhares 6 4 4 2 2 3" xfId="15459" xr:uid="{00000000-0005-0000-0000-0000E73F0000}"/>
    <cellStyle name="Separador de milhares 6 4 4 2 3" xfId="13268" xr:uid="{00000000-0005-0000-0000-0000E83F0000}"/>
    <cellStyle name="Separador de milhares 6 4 4 2 3 2" xfId="16122" xr:uid="{00000000-0005-0000-0000-0000E93F0000}"/>
    <cellStyle name="Separador de milhares 6 4 4 2 4" xfId="14661" xr:uid="{00000000-0005-0000-0000-0000EA3F0000}"/>
    <cellStyle name="Separador de milhares 6 4 4 3" xfId="11766" xr:uid="{00000000-0005-0000-0000-0000EB3F0000}"/>
    <cellStyle name="Separador de milhares 6 4 4 3 2" xfId="13669" xr:uid="{00000000-0005-0000-0000-0000EC3F0000}"/>
    <cellStyle name="Separador de milhares 6 4 4 3 2 2" xfId="16521" xr:uid="{00000000-0005-0000-0000-0000ED3F0000}"/>
    <cellStyle name="Separador de milhares 6 4 4 3 3" xfId="15060" xr:uid="{00000000-0005-0000-0000-0000EE3F0000}"/>
    <cellStyle name="Separador de milhares 6 4 4 4" xfId="12775" xr:uid="{00000000-0005-0000-0000-0000EF3F0000}"/>
    <cellStyle name="Separador de milhares 6 4 4 4 2" xfId="15663" xr:uid="{00000000-0005-0000-0000-0000F03F0000}"/>
    <cellStyle name="Separador de milhares 6 4 4 5" xfId="14271" xr:uid="{00000000-0005-0000-0000-0000F13F0000}"/>
    <cellStyle name="Separador de milhares 6 4 5" xfId="11210" xr:uid="{00000000-0005-0000-0000-0000F23F0000}"/>
    <cellStyle name="Separador de milhares 6 4 5 2" xfId="12162" xr:uid="{00000000-0005-0000-0000-0000F33F0000}"/>
    <cellStyle name="Separador de milhares 6 4 5 2 2" xfId="14063" xr:uid="{00000000-0005-0000-0000-0000F43F0000}"/>
    <cellStyle name="Separador de milhares 6 4 5 2 2 2" xfId="16915" xr:uid="{00000000-0005-0000-0000-0000F53F0000}"/>
    <cellStyle name="Separador de milhares 6 4 5 2 3" xfId="15454" xr:uid="{00000000-0005-0000-0000-0000F63F0000}"/>
    <cellStyle name="Separador de milhares 6 4 5 3" xfId="13263" xr:uid="{00000000-0005-0000-0000-0000F73F0000}"/>
    <cellStyle name="Separador de milhares 6 4 5 3 2" xfId="16117" xr:uid="{00000000-0005-0000-0000-0000F83F0000}"/>
    <cellStyle name="Separador de milhares 6 4 5 4" xfId="14656" xr:uid="{00000000-0005-0000-0000-0000F93F0000}"/>
    <cellStyle name="Separador de milhares 6 4 6" xfId="11761" xr:uid="{00000000-0005-0000-0000-0000FA3F0000}"/>
    <cellStyle name="Separador de milhares 6 4 6 2" xfId="13664" xr:uid="{00000000-0005-0000-0000-0000FB3F0000}"/>
    <cellStyle name="Separador de milhares 6 4 6 2 2" xfId="16516" xr:uid="{00000000-0005-0000-0000-0000FC3F0000}"/>
    <cellStyle name="Separador de milhares 6 4 6 3" xfId="15055" xr:uid="{00000000-0005-0000-0000-0000FD3F0000}"/>
    <cellStyle name="Separador de milhares 6 4 7" xfId="12770" xr:uid="{00000000-0005-0000-0000-0000FE3F0000}"/>
    <cellStyle name="Separador de milhares 6 4 7 2" xfId="15658" xr:uid="{00000000-0005-0000-0000-0000FF3F0000}"/>
    <cellStyle name="Separador de milhares 6 4 8" xfId="14266" xr:uid="{00000000-0005-0000-0000-000000400000}"/>
    <cellStyle name="Separador de milhares 6 5" xfId="10241" xr:uid="{00000000-0005-0000-0000-000001400000}"/>
    <cellStyle name="Separador de milhares 6 5 2" xfId="10242" xr:uid="{00000000-0005-0000-0000-000002400000}"/>
    <cellStyle name="Separador de milhares 6 5 2 2" xfId="11217" xr:uid="{00000000-0005-0000-0000-000003400000}"/>
    <cellStyle name="Separador de milhares 6 5 2 2 2" xfId="12169" xr:uid="{00000000-0005-0000-0000-000004400000}"/>
    <cellStyle name="Separador de milhares 6 5 2 2 2 2" xfId="14070" xr:uid="{00000000-0005-0000-0000-000005400000}"/>
    <cellStyle name="Separador de milhares 6 5 2 2 2 2 2" xfId="16922" xr:uid="{00000000-0005-0000-0000-000006400000}"/>
    <cellStyle name="Separador de milhares 6 5 2 2 2 3" xfId="15461" xr:uid="{00000000-0005-0000-0000-000007400000}"/>
    <cellStyle name="Separador de milhares 6 5 2 2 3" xfId="13270" xr:uid="{00000000-0005-0000-0000-000008400000}"/>
    <cellStyle name="Separador de milhares 6 5 2 2 3 2" xfId="16124" xr:uid="{00000000-0005-0000-0000-000009400000}"/>
    <cellStyle name="Separador de milhares 6 5 2 2 4" xfId="14663" xr:uid="{00000000-0005-0000-0000-00000A400000}"/>
    <cellStyle name="Separador de milhares 6 5 2 3" xfId="11768" xr:uid="{00000000-0005-0000-0000-00000B400000}"/>
    <cellStyle name="Separador de milhares 6 5 2 3 2" xfId="13671" xr:uid="{00000000-0005-0000-0000-00000C400000}"/>
    <cellStyle name="Separador de milhares 6 5 2 3 2 2" xfId="16523" xr:uid="{00000000-0005-0000-0000-00000D400000}"/>
    <cellStyle name="Separador de milhares 6 5 2 3 3" xfId="15062" xr:uid="{00000000-0005-0000-0000-00000E400000}"/>
    <cellStyle name="Separador de milhares 6 5 2 4" xfId="12777" xr:uid="{00000000-0005-0000-0000-00000F400000}"/>
    <cellStyle name="Separador de milhares 6 5 2 4 2" xfId="15665" xr:uid="{00000000-0005-0000-0000-000010400000}"/>
    <cellStyle name="Separador de milhares 6 5 2 5" xfId="14273" xr:uid="{00000000-0005-0000-0000-000011400000}"/>
    <cellStyle name="Separador de milhares 6 5 3" xfId="11216" xr:uid="{00000000-0005-0000-0000-000012400000}"/>
    <cellStyle name="Separador de milhares 6 5 3 2" xfId="12168" xr:uid="{00000000-0005-0000-0000-000013400000}"/>
    <cellStyle name="Separador de milhares 6 5 3 2 2" xfId="14069" xr:uid="{00000000-0005-0000-0000-000014400000}"/>
    <cellStyle name="Separador de milhares 6 5 3 2 2 2" xfId="16921" xr:uid="{00000000-0005-0000-0000-000015400000}"/>
    <cellStyle name="Separador de milhares 6 5 3 2 3" xfId="15460" xr:uid="{00000000-0005-0000-0000-000016400000}"/>
    <cellStyle name="Separador de milhares 6 5 3 3" xfId="13269" xr:uid="{00000000-0005-0000-0000-000017400000}"/>
    <cellStyle name="Separador de milhares 6 5 3 3 2" xfId="16123" xr:uid="{00000000-0005-0000-0000-000018400000}"/>
    <cellStyle name="Separador de milhares 6 5 3 4" xfId="14662" xr:uid="{00000000-0005-0000-0000-000019400000}"/>
    <cellStyle name="Separador de milhares 6 5 4" xfId="11767" xr:uid="{00000000-0005-0000-0000-00001A400000}"/>
    <cellStyle name="Separador de milhares 6 5 4 2" xfId="13670" xr:uid="{00000000-0005-0000-0000-00001B400000}"/>
    <cellStyle name="Separador de milhares 6 5 4 2 2" xfId="16522" xr:uid="{00000000-0005-0000-0000-00001C400000}"/>
    <cellStyle name="Separador de milhares 6 5 4 3" xfId="15061" xr:uid="{00000000-0005-0000-0000-00001D400000}"/>
    <cellStyle name="Separador de milhares 6 5 5" xfId="12776" xr:uid="{00000000-0005-0000-0000-00001E400000}"/>
    <cellStyle name="Separador de milhares 6 5 5 2" xfId="15664" xr:uid="{00000000-0005-0000-0000-00001F400000}"/>
    <cellStyle name="Separador de milhares 6 5 6" xfId="14272" xr:uid="{00000000-0005-0000-0000-000020400000}"/>
    <cellStyle name="Separador de milhares 6 6" xfId="10243" xr:uid="{00000000-0005-0000-0000-000021400000}"/>
    <cellStyle name="Separador de milhares 6 6 2" xfId="10244" xr:uid="{00000000-0005-0000-0000-000022400000}"/>
    <cellStyle name="Separador de milhares 6 6 2 2" xfId="11219" xr:uid="{00000000-0005-0000-0000-000023400000}"/>
    <cellStyle name="Separador de milhares 6 6 2 2 2" xfId="12171" xr:uid="{00000000-0005-0000-0000-000024400000}"/>
    <cellStyle name="Separador de milhares 6 6 2 2 2 2" xfId="14072" xr:uid="{00000000-0005-0000-0000-000025400000}"/>
    <cellStyle name="Separador de milhares 6 6 2 2 2 2 2" xfId="16924" xr:uid="{00000000-0005-0000-0000-000026400000}"/>
    <cellStyle name="Separador de milhares 6 6 2 2 2 3" xfId="15463" xr:uid="{00000000-0005-0000-0000-000027400000}"/>
    <cellStyle name="Separador de milhares 6 6 2 2 3" xfId="13272" xr:uid="{00000000-0005-0000-0000-000028400000}"/>
    <cellStyle name="Separador de milhares 6 6 2 2 3 2" xfId="16126" xr:uid="{00000000-0005-0000-0000-000029400000}"/>
    <cellStyle name="Separador de milhares 6 6 2 2 4" xfId="14665" xr:uid="{00000000-0005-0000-0000-00002A400000}"/>
    <cellStyle name="Separador de milhares 6 6 2 3" xfId="11770" xr:uid="{00000000-0005-0000-0000-00002B400000}"/>
    <cellStyle name="Separador de milhares 6 6 2 3 2" xfId="13673" xr:uid="{00000000-0005-0000-0000-00002C400000}"/>
    <cellStyle name="Separador de milhares 6 6 2 3 2 2" xfId="16525" xr:uid="{00000000-0005-0000-0000-00002D400000}"/>
    <cellStyle name="Separador de milhares 6 6 2 3 3" xfId="15064" xr:uid="{00000000-0005-0000-0000-00002E400000}"/>
    <cellStyle name="Separador de milhares 6 6 2 4" xfId="12779" xr:uid="{00000000-0005-0000-0000-00002F400000}"/>
    <cellStyle name="Separador de milhares 6 6 2 4 2" xfId="15667" xr:uid="{00000000-0005-0000-0000-000030400000}"/>
    <cellStyle name="Separador de milhares 6 6 2 5" xfId="14275" xr:uid="{00000000-0005-0000-0000-000031400000}"/>
    <cellStyle name="Separador de milhares 6 6 3" xfId="11218" xr:uid="{00000000-0005-0000-0000-000032400000}"/>
    <cellStyle name="Separador de milhares 6 6 3 2" xfId="12170" xr:uid="{00000000-0005-0000-0000-000033400000}"/>
    <cellStyle name="Separador de milhares 6 6 3 2 2" xfId="14071" xr:uid="{00000000-0005-0000-0000-000034400000}"/>
    <cellStyle name="Separador de milhares 6 6 3 2 2 2" xfId="16923" xr:uid="{00000000-0005-0000-0000-000035400000}"/>
    <cellStyle name="Separador de milhares 6 6 3 2 3" xfId="15462" xr:uid="{00000000-0005-0000-0000-000036400000}"/>
    <cellStyle name="Separador de milhares 6 6 3 3" xfId="13271" xr:uid="{00000000-0005-0000-0000-000037400000}"/>
    <cellStyle name="Separador de milhares 6 6 3 3 2" xfId="16125" xr:uid="{00000000-0005-0000-0000-000038400000}"/>
    <cellStyle name="Separador de milhares 6 6 3 4" xfId="14664" xr:uid="{00000000-0005-0000-0000-000039400000}"/>
    <cellStyle name="Separador de milhares 6 6 4" xfId="11769" xr:uid="{00000000-0005-0000-0000-00003A400000}"/>
    <cellStyle name="Separador de milhares 6 6 4 2" xfId="13672" xr:uid="{00000000-0005-0000-0000-00003B400000}"/>
    <cellStyle name="Separador de milhares 6 6 4 2 2" xfId="16524" xr:uid="{00000000-0005-0000-0000-00003C400000}"/>
    <cellStyle name="Separador de milhares 6 6 4 3" xfId="15063" xr:uid="{00000000-0005-0000-0000-00003D400000}"/>
    <cellStyle name="Separador de milhares 6 6 5" xfId="12778" xr:uid="{00000000-0005-0000-0000-00003E400000}"/>
    <cellStyle name="Separador de milhares 6 6 5 2" xfId="15666" xr:uid="{00000000-0005-0000-0000-00003F400000}"/>
    <cellStyle name="Separador de milhares 6 6 6" xfId="14274" xr:uid="{00000000-0005-0000-0000-000040400000}"/>
    <cellStyle name="Separador de milhares 6 7" xfId="10245" xr:uid="{00000000-0005-0000-0000-000041400000}"/>
    <cellStyle name="Separador de milhares 6 7 2" xfId="11220" xr:uid="{00000000-0005-0000-0000-000042400000}"/>
    <cellStyle name="Separador de milhares 6 7 2 2" xfId="12172" xr:uid="{00000000-0005-0000-0000-000043400000}"/>
    <cellStyle name="Separador de milhares 6 7 2 2 2" xfId="14073" xr:uid="{00000000-0005-0000-0000-000044400000}"/>
    <cellStyle name="Separador de milhares 6 7 2 2 2 2" xfId="16925" xr:uid="{00000000-0005-0000-0000-000045400000}"/>
    <cellStyle name="Separador de milhares 6 7 2 2 3" xfId="15464" xr:uid="{00000000-0005-0000-0000-000046400000}"/>
    <cellStyle name="Separador de milhares 6 7 2 3" xfId="13273" xr:uid="{00000000-0005-0000-0000-000047400000}"/>
    <cellStyle name="Separador de milhares 6 7 2 3 2" xfId="16127" xr:uid="{00000000-0005-0000-0000-000048400000}"/>
    <cellStyle name="Separador de milhares 6 7 2 4" xfId="14666" xr:uid="{00000000-0005-0000-0000-000049400000}"/>
    <cellStyle name="Separador de milhares 6 7 3" xfId="11771" xr:uid="{00000000-0005-0000-0000-00004A400000}"/>
    <cellStyle name="Separador de milhares 6 7 3 2" xfId="13674" xr:uid="{00000000-0005-0000-0000-00004B400000}"/>
    <cellStyle name="Separador de milhares 6 7 3 2 2" xfId="16526" xr:uid="{00000000-0005-0000-0000-00004C400000}"/>
    <cellStyle name="Separador de milhares 6 7 3 3" xfId="15065" xr:uid="{00000000-0005-0000-0000-00004D400000}"/>
    <cellStyle name="Separador de milhares 6 7 4" xfId="12780" xr:uid="{00000000-0005-0000-0000-00004E400000}"/>
    <cellStyle name="Separador de milhares 6 7 4 2" xfId="15668" xr:uid="{00000000-0005-0000-0000-00004F400000}"/>
    <cellStyle name="Separador de milhares 6 7 5" xfId="14276" xr:uid="{00000000-0005-0000-0000-000050400000}"/>
    <cellStyle name="Separador de milhares 6 8" xfId="11198" xr:uid="{00000000-0005-0000-0000-000051400000}"/>
    <cellStyle name="Separador de milhares 6 8 2" xfId="12150" xr:uid="{00000000-0005-0000-0000-000052400000}"/>
    <cellStyle name="Separador de milhares 6 8 2 2" xfId="14051" xr:uid="{00000000-0005-0000-0000-000053400000}"/>
    <cellStyle name="Separador de milhares 6 8 2 2 2" xfId="16903" xr:uid="{00000000-0005-0000-0000-000054400000}"/>
    <cellStyle name="Separador de milhares 6 8 2 3" xfId="15442" xr:uid="{00000000-0005-0000-0000-000055400000}"/>
    <cellStyle name="Separador de milhares 6 8 3" xfId="13251" xr:uid="{00000000-0005-0000-0000-000056400000}"/>
    <cellStyle name="Separador de milhares 6 8 3 2" xfId="16105" xr:uid="{00000000-0005-0000-0000-000057400000}"/>
    <cellStyle name="Separador de milhares 6 8 4" xfId="14644" xr:uid="{00000000-0005-0000-0000-000058400000}"/>
    <cellStyle name="Separador de milhares 6 9" xfId="11749" xr:uid="{00000000-0005-0000-0000-000059400000}"/>
    <cellStyle name="Separador de milhares 6 9 2" xfId="13652" xr:uid="{00000000-0005-0000-0000-00005A400000}"/>
    <cellStyle name="Separador de milhares 6 9 2 2" xfId="16504" xr:uid="{00000000-0005-0000-0000-00005B400000}"/>
    <cellStyle name="Separador de milhares 6 9 3" xfId="15043" xr:uid="{00000000-0005-0000-0000-00005C400000}"/>
    <cellStyle name="Separador de milhares 6_Cash Alu" xfId="10246" xr:uid="{00000000-0005-0000-0000-00005D400000}"/>
    <cellStyle name="Separador de milhares 7" xfId="10247" xr:uid="{00000000-0005-0000-0000-00005E400000}"/>
    <cellStyle name="Separador de milhares 7 2" xfId="10248" xr:uid="{00000000-0005-0000-0000-00005F400000}"/>
    <cellStyle name="Separador de milhares 7 2 2" xfId="11222" xr:uid="{00000000-0005-0000-0000-000060400000}"/>
    <cellStyle name="Separador de milhares 7 2 2 2" xfId="12174" xr:uid="{00000000-0005-0000-0000-000061400000}"/>
    <cellStyle name="Separador de milhares 7 2 2 2 2" xfId="14075" xr:uid="{00000000-0005-0000-0000-000062400000}"/>
    <cellStyle name="Separador de milhares 7 2 2 2 2 2" xfId="16927" xr:uid="{00000000-0005-0000-0000-000063400000}"/>
    <cellStyle name="Separador de milhares 7 2 2 2 3" xfId="15466" xr:uid="{00000000-0005-0000-0000-000064400000}"/>
    <cellStyle name="Separador de milhares 7 2 2 3" xfId="13275" xr:uid="{00000000-0005-0000-0000-000065400000}"/>
    <cellStyle name="Separador de milhares 7 2 2 3 2" xfId="16129" xr:uid="{00000000-0005-0000-0000-000066400000}"/>
    <cellStyle name="Separador de milhares 7 2 2 4" xfId="14668" xr:uid="{00000000-0005-0000-0000-000067400000}"/>
    <cellStyle name="Separador de milhares 7 2 3" xfId="11773" xr:uid="{00000000-0005-0000-0000-000068400000}"/>
    <cellStyle name="Separador de milhares 7 2 3 2" xfId="13676" xr:uid="{00000000-0005-0000-0000-000069400000}"/>
    <cellStyle name="Separador de milhares 7 2 3 2 2" xfId="16528" xr:uid="{00000000-0005-0000-0000-00006A400000}"/>
    <cellStyle name="Separador de milhares 7 2 3 3" xfId="15067" xr:uid="{00000000-0005-0000-0000-00006B400000}"/>
    <cellStyle name="Separador de milhares 7 3" xfId="11221" xr:uid="{00000000-0005-0000-0000-00006C400000}"/>
    <cellStyle name="Separador de milhares 7 3 2" xfId="12173" xr:uid="{00000000-0005-0000-0000-00006D400000}"/>
    <cellStyle name="Separador de milhares 7 3 2 2" xfId="14074" xr:uid="{00000000-0005-0000-0000-00006E400000}"/>
    <cellStyle name="Separador de milhares 7 3 2 2 2" xfId="16926" xr:uid="{00000000-0005-0000-0000-00006F400000}"/>
    <cellStyle name="Separador de milhares 7 3 2 3" xfId="15465" xr:uid="{00000000-0005-0000-0000-000070400000}"/>
    <cellStyle name="Separador de milhares 7 3 3" xfId="13274" xr:uid="{00000000-0005-0000-0000-000071400000}"/>
    <cellStyle name="Separador de milhares 7 3 3 2" xfId="16128" xr:uid="{00000000-0005-0000-0000-000072400000}"/>
    <cellStyle name="Separador de milhares 7 3 4" xfId="14667" xr:uid="{00000000-0005-0000-0000-000073400000}"/>
    <cellStyle name="Separador de milhares 7 4" xfId="11772" xr:uid="{00000000-0005-0000-0000-000074400000}"/>
    <cellStyle name="Separador de milhares 7 4 2" xfId="13675" xr:uid="{00000000-0005-0000-0000-000075400000}"/>
    <cellStyle name="Separador de milhares 7 4 2 2" xfId="16527" xr:uid="{00000000-0005-0000-0000-000076400000}"/>
    <cellStyle name="Separador de milhares 7 4 3" xfId="15066" xr:uid="{00000000-0005-0000-0000-000077400000}"/>
    <cellStyle name="Separador de milhares 7_Fat Aluguel Mínimo 2010" xfId="10249" xr:uid="{00000000-0005-0000-0000-000078400000}"/>
    <cellStyle name="Separador de milhares 8" xfId="10250" xr:uid="{00000000-0005-0000-0000-000079400000}"/>
    <cellStyle name="Separador de milhares 8 2" xfId="10251" xr:uid="{00000000-0005-0000-0000-00007A400000}"/>
    <cellStyle name="Separador de milhares 8 2 2" xfId="10252" xr:uid="{00000000-0005-0000-0000-00007B400000}"/>
    <cellStyle name="Separador de milhares 8 2 2 2" xfId="10253" xr:uid="{00000000-0005-0000-0000-00007C400000}"/>
    <cellStyle name="Separador de milhares 8 2 2 3" xfId="11225" xr:uid="{00000000-0005-0000-0000-00007D400000}"/>
    <cellStyle name="Separador de milhares 8 2 2 3 2" xfId="12177" xr:uid="{00000000-0005-0000-0000-00007E400000}"/>
    <cellStyle name="Separador de milhares 8 2 2 3 2 2" xfId="14078" xr:uid="{00000000-0005-0000-0000-00007F400000}"/>
    <cellStyle name="Separador de milhares 8 2 2 3 2 2 2" xfId="16930" xr:uid="{00000000-0005-0000-0000-000080400000}"/>
    <cellStyle name="Separador de milhares 8 2 2 3 2 3" xfId="15469" xr:uid="{00000000-0005-0000-0000-000081400000}"/>
    <cellStyle name="Separador de milhares 8 2 2 3 3" xfId="13278" xr:uid="{00000000-0005-0000-0000-000082400000}"/>
    <cellStyle name="Separador de milhares 8 2 2 3 3 2" xfId="16132" xr:uid="{00000000-0005-0000-0000-000083400000}"/>
    <cellStyle name="Separador de milhares 8 2 2 3 4" xfId="14671" xr:uid="{00000000-0005-0000-0000-000084400000}"/>
    <cellStyle name="Separador de milhares 8 2 2 4" xfId="11776" xr:uid="{00000000-0005-0000-0000-000085400000}"/>
    <cellStyle name="Separador de milhares 8 2 2 4 2" xfId="13679" xr:uid="{00000000-0005-0000-0000-000086400000}"/>
    <cellStyle name="Separador de milhares 8 2 2 4 2 2" xfId="16531" xr:uid="{00000000-0005-0000-0000-000087400000}"/>
    <cellStyle name="Separador de milhares 8 2 2 4 3" xfId="15070" xr:uid="{00000000-0005-0000-0000-000088400000}"/>
    <cellStyle name="Separador de milhares 8 2 2 5" xfId="12782" xr:uid="{00000000-0005-0000-0000-000089400000}"/>
    <cellStyle name="Separador de milhares 8 2 2 5 2" xfId="15670" xr:uid="{00000000-0005-0000-0000-00008A400000}"/>
    <cellStyle name="Separador de milhares 8 2 2 6" xfId="14278" xr:uid="{00000000-0005-0000-0000-00008B400000}"/>
    <cellStyle name="Separador de milhares 8 2 3" xfId="10254" xr:uid="{00000000-0005-0000-0000-00008C400000}"/>
    <cellStyle name="Separador de milhares 8 2 3 2" xfId="10255" xr:uid="{00000000-0005-0000-0000-00008D400000}"/>
    <cellStyle name="Separador de milhares 8 2 3 2 2" xfId="11227" xr:uid="{00000000-0005-0000-0000-00008E400000}"/>
    <cellStyle name="Separador de milhares 8 2 3 2 2 2" xfId="12179" xr:uid="{00000000-0005-0000-0000-00008F400000}"/>
    <cellStyle name="Separador de milhares 8 2 3 2 2 2 2" xfId="14080" xr:uid="{00000000-0005-0000-0000-000090400000}"/>
    <cellStyle name="Separador de milhares 8 2 3 2 2 2 2 2" xfId="16932" xr:uid="{00000000-0005-0000-0000-000091400000}"/>
    <cellStyle name="Separador de milhares 8 2 3 2 2 2 3" xfId="15471" xr:uid="{00000000-0005-0000-0000-000092400000}"/>
    <cellStyle name="Separador de milhares 8 2 3 2 2 3" xfId="13280" xr:uid="{00000000-0005-0000-0000-000093400000}"/>
    <cellStyle name="Separador de milhares 8 2 3 2 2 3 2" xfId="16134" xr:uid="{00000000-0005-0000-0000-000094400000}"/>
    <cellStyle name="Separador de milhares 8 2 3 2 2 4" xfId="14673" xr:uid="{00000000-0005-0000-0000-000095400000}"/>
    <cellStyle name="Separador de milhares 8 2 3 2 3" xfId="11778" xr:uid="{00000000-0005-0000-0000-000096400000}"/>
    <cellStyle name="Separador de milhares 8 2 3 2 3 2" xfId="13681" xr:uid="{00000000-0005-0000-0000-000097400000}"/>
    <cellStyle name="Separador de milhares 8 2 3 2 3 2 2" xfId="16533" xr:uid="{00000000-0005-0000-0000-000098400000}"/>
    <cellStyle name="Separador de milhares 8 2 3 2 3 3" xfId="15072" xr:uid="{00000000-0005-0000-0000-000099400000}"/>
    <cellStyle name="Separador de milhares 8 2 3 2 4" xfId="12784" xr:uid="{00000000-0005-0000-0000-00009A400000}"/>
    <cellStyle name="Separador de milhares 8 2 3 2 4 2" xfId="15672" xr:uid="{00000000-0005-0000-0000-00009B400000}"/>
    <cellStyle name="Separador de milhares 8 2 3 2 5" xfId="14280" xr:uid="{00000000-0005-0000-0000-00009C400000}"/>
    <cellStyle name="Separador de milhares 8 2 3 3" xfId="11226" xr:uid="{00000000-0005-0000-0000-00009D400000}"/>
    <cellStyle name="Separador de milhares 8 2 3 3 2" xfId="12178" xr:uid="{00000000-0005-0000-0000-00009E400000}"/>
    <cellStyle name="Separador de milhares 8 2 3 3 2 2" xfId="14079" xr:uid="{00000000-0005-0000-0000-00009F400000}"/>
    <cellStyle name="Separador de milhares 8 2 3 3 2 2 2" xfId="16931" xr:uid="{00000000-0005-0000-0000-0000A0400000}"/>
    <cellStyle name="Separador de milhares 8 2 3 3 2 3" xfId="15470" xr:uid="{00000000-0005-0000-0000-0000A1400000}"/>
    <cellStyle name="Separador de milhares 8 2 3 3 3" xfId="13279" xr:uid="{00000000-0005-0000-0000-0000A2400000}"/>
    <cellStyle name="Separador de milhares 8 2 3 3 3 2" xfId="16133" xr:uid="{00000000-0005-0000-0000-0000A3400000}"/>
    <cellStyle name="Separador de milhares 8 2 3 3 4" xfId="14672" xr:uid="{00000000-0005-0000-0000-0000A4400000}"/>
    <cellStyle name="Separador de milhares 8 2 3 4" xfId="11777" xr:uid="{00000000-0005-0000-0000-0000A5400000}"/>
    <cellStyle name="Separador de milhares 8 2 3 4 2" xfId="13680" xr:uid="{00000000-0005-0000-0000-0000A6400000}"/>
    <cellStyle name="Separador de milhares 8 2 3 4 2 2" xfId="16532" xr:uid="{00000000-0005-0000-0000-0000A7400000}"/>
    <cellStyle name="Separador de milhares 8 2 3 4 3" xfId="15071" xr:uid="{00000000-0005-0000-0000-0000A8400000}"/>
    <cellStyle name="Separador de milhares 8 2 3 5" xfId="12783" xr:uid="{00000000-0005-0000-0000-0000A9400000}"/>
    <cellStyle name="Separador de milhares 8 2 3 5 2" xfId="15671" xr:uid="{00000000-0005-0000-0000-0000AA400000}"/>
    <cellStyle name="Separador de milhares 8 2 3 6" xfId="14279" xr:uid="{00000000-0005-0000-0000-0000AB400000}"/>
    <cellStyle name="Separador de milhares 8 2 4" xfId="10256" xr:uid="{00000000-0005-0000-0000-0000AC400000}"/>
    <cellStyle name="Separador de milhares 8 2 4 2" xfId="11228" xr:uid="{00000000-0005-0000-0000-0000AD400000}"/>
    <cellStyle name="Separador de milhares 8 2 4 2 2" xfId="12180" xr:uid="{00000000-0005-0000-0000-0000AE400000}"/>
    <cellStyle name="Separador de milhares 8 2 4 2 2 2" xfId="14081" xr:uid="{00000000-0005-0000-0000-0000AF400000}"/>
    <cellStyle name="Separador de milhares 8 2 4 2 2 2 2" xfId="16933" xr:uid="{00000000-0005-0000-0000-0000B0400000}"/>
    <cellStyle name="Separador de milhares 8 2 4 2 2 3" xfId="15472" xr:uid="{00000000-0005-0000-0000-0000B1400000}"/>
    <cellStyle name="Separador de milhares 8 2 4 2 3" xfId="13281" xr:uid="{00000000-0005-0000-0000-0000B2400000}"/>
    <cellStyle name="Separador de milhares 8 2 4 2 3 2" xfId="16135" xr:uid="{00000000-0005-0000-0000-0000B3400000}"/>
    <cellStyle name="Separador de milhares 8 2 4 2 4" xfId="14674" xr:uid="{00000000-0005-0000-0000-0000B4400000}"/>
    <cellStyle name="Separador de milhares 8 2 4 3" xfId="11779" xr:uid="{00000000-0005-0000-0000-0000B5400000}"/>
    <cellStyle name="Separador de milhares 8 2 4 3 2" xfId="13682" xr:uid="{00000000-0005-0000-0000-0000B6400000}"/>
    <cellStyle name="Separador de milhares 8 2 4 3 2 2" xfId="16534" xr:uid="{00000000-0005-0000-0000-0000B7400000}"/>
    <cellStyle name="Separador de milhares 8 2 4 3 3" xfId="15073" xr:uid="{00000000-0005-0000-0000-0000B8400000}"/>
    <cellStyle name="Separador de milhares 8 2 4 4" xfId="12785" xr:uid="{00000000-0005-0000-0000-0000B9400000}"/>
    <cellStyle name="Separador de milhares 8 2 4 4 2" xfId="15673" xr:uid="{00000000-0005-0000-0000-0000BA400000}"/>
    <cellStyle name="Separador de milhares 8 2 4 5" xfId="14281" xr:uid="{00000000-0005-0000-0000-0000BB400000}"/>
    <cellStyle name="Separador de milhares 8 2 5" xfId="11224" xr:uid="{00000000-0005-0000-0000-0000BC400000}"/>
    <cellStyle name="Separador de milhares 8 2 5 2" xfId="12176" xr:uid="{00000000-0005-0000-0000-0000BD400000}"/>
    <cellStyle name="Separador de milhares 8 2 5 2 2" xfId="14077" xr:uid="{00000000-0005-0000-0000-0000BE400000}"/>
    <cellStyle name="Separador de milhares 8 2 5 2 2 2" xfId="16929" xr:uid="{00000000-0005-0000-0000-0000BF400000}"/>
    <cellStyle name="Separador de milhares 8 2 5 2 3" xfId="15468" xr:uid="{00000000-0005-0000-0000-0000C0400000}"/>
    <cellStyle name="Separador de milhares 8 2 5 3" xfId="13277" xr:uid="{00000000-0005-0000-0000-0000C1400000}"/>
    <cellStyle name="Separador de milhares 8 2 5 3 2" xfId="16131" xr:uid="{00000000-0005-0000-0000-0000C2400000}"/>
    <cellStyle name="Separador de milhares 8 2 5 4" xfId="14670" xr:uid="{00000000-0005-0000-0000-0000C3400000}"/>
    <cellStyle name="Separador de milhares 8 2 6" xfId="11775" xr:uid="{00000000-0005-0000-0000-0000C4400000}"/>
    <cellStyle name="Separador de milhares 8 2 6 2" xfId="13678" xr:uid="{00000000-0005-0000-0000-0000C5400000}"/>
    <cellStyle name="Separador de milhares 8 2 6 2 2" xfId="16530" xr:uid="{00000000-0005-0000-0000-0000C6400000}"/>
    <cellStyle name="Separador de milhares 8 2 6 3" xfId="15069" xr:uid="{00000000-0005-0000-0000-0000C7400000}"/>
    <cellStyle name="Separador de milhares 8 2 7" xfId="12781" xr:uid="{00000000-0005-0000-0000-0000C8400000}"/>
    <cellStyle name="Separador de milhares 8 2 7 2" xfId="15669" xr:uid="{00000000-0005-0000-0000-0000C9400000}"/>
    <cellStyle name="Separador de milhares 8 2 8" xfId="14277" xr:uid="{00000000-0005-0000-0000-0000CA400000}"/>
    <cellStyle name="Separador de milhares 8 2 9" xfId="17557" xr:uid="{00000000-0005-0000-0000-0000CB400000}"/>
    <cellStyle name="Separador de milhares 8 3" xfId="10257" xr:uid="{00000000-0005-0000-0000-0000CC400000}"/>
    <cellStyle name="Separador de milhares 8 3 2" xfId="10258" xr:uid="{00000000-0005-0000-0000-0000CD400000}"/>
    <cellStyle name="Separador de milhares 8 3 2 2" xfId="11230" xr:uid="{00000000-0005-0000-0000-0000CE400000}"/>
    <cellStyle name="Separador de milhares 8 3 2 2 2" xfId="12182" xr:uid="{00000000-0005-0000-0000-0000CF400000}"/>
    <cellStyle name="Separador de milhares 8 3 2 2 2 2" xfId="14083" xr:uid="{00000000-0005-0000-0000-0000D0400000}"/>
    <cellStyle name="Separador de milhares 8 3 2 2 2 2 2" xfId="16935" xr:uid="{00000000-0005-0000-0000-0000D1400000}"/>
    <cellStyle name="Separador de milhares 8 3 2 2 2 3" xfId="15474" xr:uid="{00000000-0005-0000-0000-0000D2400000}"/>
    <cellStyle name="Separador de milhares 8 3 2 2 3" xfId="13283" xr:uid="{00000000-0005-0000-0000-0000D3400000}"/>
    <cellStyle name="Separador de milhares 8 3 2 2 3 2" xfId="16137" xr:uid="{00000000-0005-0000-0000-0000D4400000}"/>
    <cellStyle name="Separador de milhares 8 3 2 2 4" xfId="14676" xr:uid="{00000000-0005-0000-0000-0000D5400000}"/>
    <cellStyle name="Separador de milhares 8 3 2 3" xfId="11781" xr:uid="{00000000-0005-0000-0000-0000D6400000}"/>
    <cellStyle name="Separador de milhares 8 3 2 3 2" xfId="13684" xr:uid="{00000000-0005-0000-0000-0000D7400000}"/>
    <cellStyle name="Separador de milhares 8 3 2 3 2 2" xfId="16536" xr:uid="{00000000-0005-0000-0000-0000D8400000}"/>
    <cellStyle name="Separador de milhares 8 3 2 3 3" xfId="15075" xr:uid="{00000000-0005-0000-0000-0000D9400000}"/>
    <cellStyle name="Separador de milhares 8 3 2 4" xfId="12787" xr:uid="{00000000-0005-0000-0000-0000DA400000}"/>
    <cellStyle name="Separador de milhares 8 3 2 4 2" xfId="15675" xr:uid="{00000000-0005-0000-0000-0000DB400000}"/>
    <cellStyle name="Separador de milhares 8 3 2 5" xfId="14283" xr:uid="{00000000-0005-0000-0000-0000DC400000}"/>
    <cellStyle name="Separador de milhares 8 3 3" xfId="11229" xr:uid="{00000000-0005-0000-0000-0000DD400000}"/>
    <cellStyle name="Separador de milhares 8 3 3 2" xfId="12181" xr:uid="{00000000-0005-0000-0000-0000DE400000}"/>
    <cellStyle name="Separador de milhares 8 3 3 2 2" xfId="14082" xr:uid="{00000000-0005-0000-0000-0000DF400000}"/>
    <cellStyle name="Separador de milhares 8 3 3 2 2 2" xfId="16934" xr:uid="{00000000-0005-0000-0000-0000E0400000}"/>
    <cellStyle name="Separador de milhares 8 3 3 2 3" xfId="15473" xr:uid="{00000000-0005-0000-0000-0000E1400000}"/>
    <cellStyle name="Separador de milhares 8 3 3 3" xfId="13282" xr:uid="{00000000-0005-0000-0000-0000E2400000}"/>
    <cellStyle name="Separador de milhares 8 3 3 3 2" xfId="16136" xr:uid="{00000000-0005-0000-0000-0000E3400000}"/>
    <cellStyle name="Separador de milhares 8 3 3 4" xfId="14675" xr:uid="{00000000-0005-0000-0000-0000E4400000}"/>
    <cellStyle name="Separador de milhares 8 3 4" xfId="11780" xr:uid="{00000000-0005-0000-0000-0000E5400000}"/>
    <cellStyle name="Separador de milhares 8 3 4 2" xfId="13683" xr:uid="{00000000-0005-0000-0000-0000E6400000}"/>
    <cellStyle name="Separador de milhares 8 3 4 2 2" xfId="16535" xr:uid="{00000000-0005-0000-0000-0000E7400000}"/>
    <cellStyle name="Separador de milhares 8 3 4 3" xfId="15074" xr:uid="{00000000-0005-0000-0000-0000E8400000}"/>
    <cellStyle name="Separador de milhares 8 3 5" xfId="12786" xr:uid="{00000000-0005-0000-0000-0000E9400000}"/>
    <cellStyle name="Separador de milhares 8 3 5 2" xfId="15674" xr:uid="{00000000-0005-0000-0000-0000EA400000}"/>
    <cellStyle name="Separador de milhares 8 3 6" xfId="14282" xr:uid="{00000000-0005-0000-0000-0000EB400000}"/>
    <cellStyle name="Separador de milhares 8 4" xfId="10259" xr:uid="{00000000-0005-0000-0000-0000EC400000}"/>
    <cellStyle name="Separador de milhares 8 4 2" xfId="10260" xr:uid="{00000000-0005-0000-0000-0000ED400000}"/>
    <cellStyle name="Separador de milhares 8 4 2 2" xfId="11232" xr:uid="{00000000-0005-0000-0000-0000EE400000}"/>
    <cellStyle name="Separador de milhares 8 4 2 2 2" xfId="12184" xr:uid="{00000000-0005-0000-0000-0000EF400000}"/>
    <cellStyle name="Separador de milhares 8 4 2 2 2 2" xfId="14085" xr:uid="{00000000-0005-0000-0000-0000F0400000}"/>
    <cellStyle name="Separador de milhares 8 4 2 2 2 2 2" xfId="16937" xr:uid="{00000000-0005-0000-0000-0000F1400000}"/>
    <cellStyle name="Separador de milhares 8 4 2 2 2 3" xfId="15476" xr:uid="{00000000-0005-0000-0000-0000F2400000}"/>
    <cellStyle name="Separador de milhares 8 4 2 2 3" xfId="13285" xr:uid="{00000000-0005-0000-0000-0000F3400000}"/>
    <cellStyle name="Separador de milhares 8 4 2 2 3 2" xfId="16139" xr:uid="{00000000-0005-0000-0000-0000F4400000}"/>
    <cellStyle name="Separador de milhares 8 4 2 2 4" xfId="14678" xr:uid="{00000000-0005-0000-0000-0000F5400000}"/>
    <cellStyle name="Separador de milhares 8 4 2 3" xfId="11783" xr:uid="{00000000-0005-0000-0000-0000F6400000}"/>
    <cellStyle name="Separador de milhares 8 4 2 3 2" xfId="13686" xr:uid="{00000000-0005-0000-0000-0000F7400000}"/>
    <cellStyle name="Separador de milhares 8 4 2 3 2 2" xfId="16538" xr:uid="{00000000-0005-0000-0000-0000F8400000}"/>
    <cellStyle name="Separador de milhares 8 4 2 3 3" xfId="15077" xr:uid="{00000000-0005-0000-0000-0000F9400000}"/>
    <cellStyle name="Separador de milhares 8 4 2 4" xfId="12789" xr:uid="{00000000-0005-0000-0000-0000FA400000}"/>
    <cellStyle name="Separador de milhares 8 4 2 4 2" xfId="15677" xr:uid="{00000000-0005-0000-0000-0000FB400000}"/>
    <cellStyle name="Separador de milhares 8 4 2 5" xfId="14285" xr:uid="{00000000-0005-0000-0000-0000FC400000}"/>
    <cellStyle name="Separador de milhares 8 4 3" xfId="11231" xr:uid="{00000000-0005-0000-0000-0000FD400000}"/>
    <cellStyle name="Separador de milhares 8 4 3 2" xfId="12183" xr:uid="{00000000-0005-0000-0000-0000FE400000}"/>
    <cellStyle name="Separador de milhares 8 4 3 2 2" xfId="14084" xr:uid="{00000000-0005-0000-0000-0000FF400000}"/>
    <cellStyle name="Separador de milhares 8 4 3 2 2 2" xfId="16936" xr:uid="{00000000-0005-0000-0000-000000410000}"/>
    <cellStyle name="Separador de milhares 8 4 3 2 3" xfId="15475" xr:uid="{00000000-0005-0000-0000-000001410000}"/>
    <cellStyle name="Separador de milhares 8 4 3 3" xfId="13284" xr:uid="{00000000-0005-0000-0000-000002410000}"/>
    <cellStyle name="Separador de milhares 8 4 3 3 2" xfId="16138" xr:uid="{00000000-0005-0000-0000-000003410000}"/>
    <cellStyle name="Separador de milhares 8 4 3 4" xfId="14677" xr:uid="{00000000-0005-0000-0000-000004410000}"/>
    <cellStyle name="Separador de milhares 8 4 4" xfId="11782" xr:uid="{00000000-0005-0000-0000-000005410000}"/>
    <cellStyle name="Separador de milhares 8 4 4 2" xfId="13685" xr:uid="{00000000-0005-0000-0000-000006410000}"/>
    <cellStyle name="Separador de milhares 8 4 4 2 2" xfId="16537" xr:uid="{00000000-0005-0000-0000-000007410000}"/>
    <cellStyle name="Separador de milhares 8 4 4 3" xfId="15076" xr:uid="{00000000-0005-0000-0000-000008410000}"/>
    <cellStyle name="Separador de milhares 8 4 5" xfId="12788" xr:uid="{00000000-0005-0000-0000-000009410000}"/>
    <cellStyle name="Separador de milhares 8 4 5 2" xfId="15676" xr:uid="{00000000-0005-0000-0000-00000A410000}"/>
    <cellStyle name="Separador de milhares 8 4 6" xfId="14284" xr:uid="{00000000-0005-0000-0000-00000B410000}"/>
    <cellStyle name="Separador de milhares 8 5" xfId="10261" xr:uid="{00000000-0005-0000-0000-00000C410000}"/>
    <cellStyle name="Separador de milhares 8 5 2" xfId="10262" xr:uid="{00000000-0005-0000-0000-00000D410000}"/>
    <cellStyle name="Separador de milhares 8 5 2 2" xfId="11234" xr:uid="{00000000-0005-0000-0000-00000E410000}"/>
    <cellStyle name="Separador de milhares 8 5 2 2 2" xfId="12186" xr:uid="{00000000-0005-0000-0000-00000F410000}"/>
    <cellStyle name="Separador de milhares 8 5 2 2 2 2" xfId="14087" xr:uid="{00000000-0005-0000-0000-000010410000}"/>
    <cellStyle name="Separador de milhares 8 5 2 2 2 2 2" xfId="16939" xr:uid="{00000000-0005-0000-0000-000011410000}"/>
    <cellStyle name="Separador de milhares 8 5 2 2 2 3" xfId="15478" xr:uid="{00000000-0005-0000-0000-000012410000}"/>
    <cellStyle name="Separador de milhares 8 5 2 2 3" xfId="13287" xr:uid="{00000000-0005-0000-0000-000013410000}"/>
    <cellStyle name="Separador de milhares 8 5 2 2 3 2" xfId="16141" xr:uid="{00000000-0005-0000-0000-000014410000}"/>
    <cellStyle name="Separador de milhares 8 5 2 2 4" xfId="14680" xr:uid="{00000000-0005-0000-0000-000015410000}"/>
    <cellStyle name="Separador de milhares 8 5 2 3" xfId="11785" xr:uid="{00000000-0005-0000-0000-000016410000}"/>
    <cellStyle name="Separador de milhares 8 5 2 3 2" xfId="13688" xr:uid="{00000000-0005-0000-0000-000017410000}"/>
    <cellStyle name="Separador de milhares 8 5 2 3 2 2" xfId="16540" xr:uid="{00000000-0005-0000-0000-000018410000}"/>
    <cellStyle name="Separador de milhares 8 5 2 3 3" xfId="15079" xr:uid="{00000000-0005-0000-0000-000019410000}"/>
    <cellStyle name="Separador de milhares 8 5 2 4" xfId="12791" xr:uid="{00000000-0005-0000-0000-00001A410000}"/>
    <cellStyle name="Separador de milhares 8 5 2 4 2" xfId="15679" xr:uid="{00000000-0005-0000-0000-00001B410000}"/>
    <cellStyle name="Separador de milhares 8 5 2 5" xfId="14287" xr:uid="{00000000-0005-0000-0000-00001C410000}"/>
    <cellStyle name="Separador de milhares 8 5 3" xfId="11233" xr:uid="{00000000-0005-0000-0000-00001D410000}"/>
    <cellStyle name="Separador de milhares 8 5 3 2" xfId="12185" xr:uid="{00000000-0005-0000-0000-00001E410000}"/>
    <cellStyle name="Separador de milhares 8 5 3 2 2" xfId="14086" xr:uid="{00000000-0005-0000-0000-00001F410000}"/>
    <cellStyle name="Separador de milhares 8 5 3 2 2 2" xfId="16938" xr:uid="{00000000-0005-0000-0000-000020410000}"/>
    <cellStyle name="Separador de milhares 8 5 3 2 3" xfId="15477" xr:uid="{00000000-0005-0000-0000-000021410000}"/>
    <cellStyle name="Separador de milhares 8 5 3 3" xfId="13286" xr:uid="{00000000-0005-0000-0000-000022410000}"/>
    <cellStyle name="Separador de milhares 8 5 3 3 2" xfId="16140" xr:uid="{00000000-0005-0000-0000-000023410000}"/>
    <cellStyle name="Separador de milhares 8 5 3 4" xfId="14679" xr:uid="{00000000-0005-0000-0000-000024410000}"/>
    <cellStyle name="Separador de milhares 8 5 4" xfId="11784" xr:uid="{00000000-0005-0000-0000-000025410000}"/>
    <cellStyle name="Separador de milhares 8 5 4 2" xfId="13687" xr:uid="{00000000-0005-0000-0000-000026410000}"/>
    <cellStyle name="Separador de milhares 8 5 4 2 2" xfId="16539" xr:uid="{00000000-0005-0000-0000-000027410000}"/>
    <cellStyle name="Separador de milhares 8 5 4 3" xfId="15078" xr:uid="{00000000-0005-0000-0000-000028410000}"/>
    <cellStyle name="Separador de milhares 8 5 5" xfId="12790" xr:uid="{00000000-0005-0000-0000-000029410000}"/>
    <cellStyle name="Separador de milhares 8 5 5 2" xfId="15678" xr:uid="{00000000-0005-0000-0000-00002A410000}"/>
    <cellStyle name="Separador de milhares 8 5 6" xfId="14286" xr:uid="{00000000-0005-0000-0000-00002B410000}"/>
    <cellStyle name="Separador de milhares 8 6" xfId="10263" xr:uid="{00000000-0005-0000-0000-00002C410000}"/>
    <cellStyle name="Separador de milhares 8 6 2" xfId="10264" xr:uid="{00000000-0005-0000-0000-00002D410000}"/>
    <cellStyle name="Separador de milhares 8 6 2 2" xfId="11236" xr:uid="{00000000-0005-0000-0000-00002E410000}"/>
    <cellStyle name="Separador de milhares 8 6 2 2 2" xfId="12188" xr:uid="{00000000-0005-0000-0000-00002F410000}"/>
    <cellStyle name="Separador de milhares 8 6 2 2 2 2" xfId="14089" xr:uid="{00000000-0005-0000-0000-000030410000}"/>
    <cellStyle name="Separador de milhares 8 6 2 2 2 2 2" xfId="16941" xr:uid="{00000000-0005-0000-0000-000031410000}"/>
    <cellStyle name="Separador de milhares 8 6 2 2 2 3" xfId="15480" xr:uid="{00000000-0005-0000-0000-000032410000}"/>
    <cellStyle name="Separador de milhares 8 6 2 2 3" xfId="13289" xr:uid="{00000000-0005-0000-0000-000033410000}"/>
    <cellStyle name="Separador de milhares 8 6 2 2 3 2" xfId="16143" xr:uid="{00000000-0005-0000-0000-000034410000}"/>
    <cellStyle name="Separador de milhares 8 6 2 2 4" xfId="14682" xr:uid="{00000000-0005-0000-0000-000035410000}"/>
    <cellStyle name="Separador de milhares 8 6 2 3" xfId="11787" xr:uid="{00000000-0005-0000-0000-000036410000}"/>
    <cellStyle name="Separador de milhares 8 6 2 3 2" xfId="13690" xr:uid="{00000000-0005-0000-0000-000037410000}"/>
    <cellStyle name="Separador de milhares 8 6 2 3 2 2" xfId="16542" xr:uid="{00000000-0005-0000-0000-000038410000}"/>
    <cellStyle name="Separador de milhares 8 6 2 3 3" xfId="15081" xr:uid="{00000000-0005-0000-0000-000039410000}"/>
    <cellStyle name="Separador de milhares 8 6 2 4" xfId="12793" xr:uid="{00000000-0005-0000-0000-00003A410000}"/>
    <cellStyle name="Separador de milhares 8 6 2 4 2" xfId="15681" xr:uid="{00000000-0005-0000-0000-00003B410000}"/>
    <cellStyle name="Separador de milhares 8 6 2 5" xfId="14289" xr:uid="{00000000-0005-0000-0000-00003C410000}"/>
    <cellStyle name="Separador de milhares 8 6 3" xfId="11235" xr:uid="{00000000-0005-0000-0000-00003D410000}"/>
    <cellStyle name="Separador de milhares 8 6 3 2" xfId="12187" xr:uid="{00000000-0005-0000-0000-00003E410000}"/>
    <cellStyle name="Separador de milhares 8 6 3 2 2" xfId="14088" xr:uid="{00000000-0005-0000-0000-00003F410000}"/>
    <cellStyle name="Separador de milhares 8 6 3 2 2 2" xfId="16940" xr:uid="{00000000-0005-0000-0000-000040410000}"/>
    <cellStyle name="Separador de milhares 8 6 3 2 3" xfId="15479" xr:uid="{00000000-0005-0000-0000-000041410000}"/>
    <cellStyle name="Separador de milhares 8 6 3 3" xfId="13288" xr:uid="{00000000-0005-0000-0000-000042410000}"/>
    <cellStyle name="Separador de milhares 8 6 3 3 2" xfId="16142" xr:uid="{00000000-0005-0000-0000-000043410000}"/>
    <cellStyle name="Separador de milhares 8 6 3 4" xfId="14681" xr:uid="{00000000-0005-0000-0000-000044410000}"/>
    <cellStyle name="Separador de milhares 8 6 4" xfId="11786" xr:uid="{00000000-0005-0000-0000-000045410000}"/>
    <cellStyle name="Separador de milhares 8 6 4 2" xfId="13689" xr:uid="{00000000-0005-0000-0000-000046410000}"/>
    <cellStyle name="Separador de milhares 8 6 4 2 2" xfId="16541" xr:uid="{00000000-0005-0000-0000-000047410000}"/>
    <cellStyle name="Separador de milhares 8 6 4 3" xfId="15080" xr:uid="{00000000-0005-0000-0000-000048410000}"/>
    <cellStyle name="Separador de milhares 8 6 5" xfId="12792" xr:uid="{00000000-0005-0000-0000-000049410000}"/>
    <cellStyle name="Separador de milhares 8 6 5 2" xfId="15680" xr:uid="{00000000-0005-0000-0000-00004A410000}"/>
    <cellStyle name="Separador de milhares 8 6 6" xfId="14288" xr:uid="{00000000-0005-0000-0000-00004B410000}"/>
    <cellStyle name="Separador de milhares 8 7" xfId="11223" xr:uid="{00000000-0005-0000-0000-00004C410000}"/>
    <cellStyle name="Separador de milhares 8 7 2" xfId="12175" xr:uid="{00000000-0005-0000-0000-00004D410000}"/>
    <cellStyle name="Separador de milhares 8 7 2 2" xfId="14076" xr:uid="{00000000-0005-0000-0000-00004E410000}"/>
    <cellStyle name="Separador de milhares 8 7 2 2 2" xfId="16928" xr:uid="{00000000-0005-0000-0000-00004F410000}"/>
    <cellStyle name="Separador de milhares 8 7 2 3" xfId="15467" xr:uid="{00000000-0005-0000-0000-000050410000}"/>
    <cellStyle name="Separador de milhares 8 7 3" xfId="13276" xr:uid="{00000000-0005-0000-0000-000051410000}"/>
    <cellStyle name="Separador de milhares 8 7 3 2" xfId="16130" xr:uid="{00000000-0005-0000-0000-000052410000}"/>
    <cellStyle name="Separador de milhares 8 7 4" xfId="14669" xr:uid="{00000000-0005-0000-0000-000053410000}"/>
    <cellStyle name="Separador de milhares 8 8" xfId="11774" xr:uid="{00000000-0005-0000-0000-000054410000}"/>
    <cellStyle name="Separador de milhares 8 8 2" xfId="13677" xr:uid="{00000000-0005-0000-0000-000055410000}"/>
    <cellStyle name="Separador de milhares 8 8 2 2" xfId="16529" xr:uid="{00000000-0005-0000-0000-000056410000}"/>
    <cellStyle name="Separador de milhares 8 8 3" xfId="15068" xr:uid="{00000000-0005-0000-0000-000057410000}"/>
    <cellStyle name="Separador de milhares 8_Cash Alu" xfId="10265" xr:uid="{00000000-0005-0000-0000-000058410000}"/>
    <cellStyle name="Separador de milhares 9" xfId="10266" xr:uid="{00000000-0005-0000-0000-000059410000}"/>
    <cellStyle name="Separador de milhares 9 2" xfId="10267" xr:uid="{00000000-0005-0000-0000-00005A410000}"/>
    <cellStyle name="Separador de milhares 9 2 2" xfId="10268" xr:uid="{00000000-0005-0000-0000-00005B410000}"/>
    <cellStyle name="Separador de milhares 9 2 3" xfId="11238" xr:uid="{00000000-0005-0000-0000-00005C410000}"/>
    <cellStyle name="Separador de milhares 9 2 3 2" xfId="12190" xr:uid="{00000000-0005-0000-0000-00005D410000}"/>
    <cellStyle name="Separador de milhares 9 2 3 2 2" xfId="14091" xr:uid="{00000000-0005-0000-0000-00005E410000}"/>
    <cellStyle name="Separador de milhares 9 2 3 2 2 2" xfId="16943" xr:uid="{00000000-0005-0000-0000-00005F410000}"/>
    <cellStyle name="Separador de milhares 9 2 3 2 3" xfId="15482" xr:uid="{00000000-0005-0000-0000-000060410000}"/>
    <cellStyle name="Separador de milhares 9 2 3 3" xfId="13291" xr:uid="{00000000-0005-0000-0000-000061410000}"/>
    <cellStyle name="Separador de milhares 9 2 3 3 2" xfId="16145" xr:uid="{00000000-0005-0000-0000-000062410000}"/>
    <cellStyle name="Separador de milhares 9 2 3 4" xfId="14684" xr:uid="{00000000-0005-0000-0000-000063410000}"/>
    <cellStyle name="Separador de milhares 9 2 4" xfId="11789" xr:uid="{00000000-0005-0000-0000-000064410000}"/>
    <cellStyle name="Separador de milhares 9 2 4 2" xfId="13692" xr:uid="{00000000-0005-0000-0000-000065410000}"/>
    <cellStyle name="Separador de milhares 9 2 4 2 2" xfId="16544" xr:uid="{00000000-0005-0000-0000-000066410000}"/>
    <cellStyle name="Separador de milhares 9 2 4 3" xfId="15083" xr:uid="{00000000-0005-0000-0000-000067410000}"/>
    <cellStyle name="Separador de milhares 9 2 5" xfId="12794" xr:uid="{00000000-0005-0000-0000-000068410000}"/>
    <cellStyle name="Separador de milhares 9 2 5 2" xfId="15682" xr:uid="{00000000-0005-0000-0000-000069410000}"/>
    <cellStyle name="Separador de milhares 9 2 6" xfId="14290" xr:uid="{00000000-0005-0000-0000-00006A410000}"/>
    <cellStyle name="Separador de milhares 9 3" xfId="10269" xr:uid="{00000000-0005-0000-0000-00006B410000}"/>
    <cellStyle name="Separador de milhares 9 3 2" xfId="10270" xr:uid="{00000000-0005-0000-0000-00006C410000}"/>
    <cellStyle name="Separador de milhares 9 3 2 2" xfId="11240" xr:uid="{00000000-0005-0000-0000-00006D410000}"/>
    <cellStyle name="Separador de milhares 9 3 2 2 2" xfId="12192" xr:uid="{00000000-0005-0000-0000-00006E410000}"/>
    <cellStyle name="Separador de milhares 9 3 2 2 2 2" xfId="14093" xr:uid="{00000000-0005-0000-0000-00006F410000}"/>
    <cellStyle name="Separador de milhares 9 3 2 2 2 2 2" xfId="16945" xr:uid="{00000000-0005-0000-0000-000070410000}"/>
    <cellStyle name="Separador de milhares 9 3 2 2 2 3" xfId="15484" xr:uid="{00000000-0005-0000-0000-000071410000}"/>
    <cellStyle name="Separador de milhares 9 3 2 2 3" xfId="13293" xr:uid="{00000000-0005-0000-0000-000072410000}"/>
    <cellStyle name="Separador de milhares 9 3 2 2 3 2" xfId="16147" xr:uid="{00000000-0005-0000-0000-000073410000}"/>
    <cellStyle name="Separador de milhares 9 3 2 2 4" xfId="14686" xr:uid="{00000000-0005-0000-0000-000074410000}"/>
    <cellStyle name="Separador de milhares 9 3 2 3" xfId="11791" xr:uid="{00000000-0005-0000-0000-000075410000}"/>
    <cellStyle name="Separador de milhares 9 3 2 3 2" xfId="13694" xr:uid="{00000000-0005-0000-0000-000076410000}"/>
    <cellStyle name="Separador de milhares 9 3 2 3 2 2" xfId="16546" xr:uid="{00000000-0005-0000-0000-000077410000}"/>
    <cellStyle name="Separador de milhares 9 3 2 3 3" xfId="15085" xr:uid="{00000000-0005-0000-0000-000078410000}"/>
    <cellStyle name="Separador de milhares 9 3 2 4" xfId="12796" xr:uid="{00000000-0005-0000-0000-000079410000}"/>
    <cellStyle name="Separador de milhares 9 3 2 4 2" xfId="15684" xr:uid="{00000000-0005-0000-0000-00007A410000}"/>
    <cellStyle name="Separador de milhares 9 3 2 5" xfId="14292" xr:uid="{00000000-0005-0000-0000-00007B410000}"/>
    <cellStyle name="Separador de milhares 9 3 3" xfId="11239" xr:uid="{00000000-0005-0000-0000-00007C410000}"/>
    <cellStyle name="Separador de milhares 9 3 3 2" xfId="12191" xr:uid="{00000000-0005-0000-0000-00007D410000}"/>
    <cellStyle name="Separador de milhares 9 3 3 2 2" xfId="14092" xr:uid="{00000000-0005-0000-0000-00007E410000}"/>
    <cellStyle name="Separador de milhares 9 3 3 2 2 2" xfId="16944" xr:uid="{00000000-0005-0000-0000-00007F410000}"/>
    <cellStyle name="Separador de milhares 9 3 3 2 3" xfId="15483" xr:uid="{00000000-0005-0000-0000-000080410000}"/>
    <cellStyle name="Separador de milhares 9 3 3 3" xfId="13292" xr:uid="{00000000-0005-0000-0000-000081410000}"/>
    <cellStyle name="Separador de milhares 9 3 3 3 2" xfId="16146" xr:uid="{00000000-0005-0000-0000-000082410000}"/>
    <cellStyle name="Separador de milhares 9 3 3 4" xfId="14685" xr:uid="{00000000-0005-0000-0000-000083410000}"/>
    <cellStyle name="Separador de milhares 9 3 4" xfId="11790" xr:uid="{00000000-0005-0000-0000-000084410000}"/>
    <cellStyle name="Separador de milhares 9 3 4 2" xfId="13693" xr:uid="{00000000-0005-0000-0000-000085410000}"/>
    <cellStyle name="Separador de milhares 9 3 4 2 2" xfId="16545" xr:uid="{00000000-0005-0000-0000-000086410000}"/>
    <cellStyle name="Separador de milhares 9 3 4 3" xfId="15084" xr:uid="{00000000-0005-0000-0000-000087410000}"/>
    <cellStyle name="Separador de milhares 9 3 5" xfId="12795" xr:uid="{00000000-0005-0000-0000-000088410000}"/>
    <cellStyle name="Separador de milhares 9 3 5 2" xfId="15683" xr:uid="{00000000-0005-0000-0000-000089410000}"/>
    <cellStyle name="Separador de milhares 9 3 6" xfId="14291" xr:uid="{00000000-0005-0000-0000-00008A410000}"/>
    <cellStyle name="Separador de milhares 9 4" xfId="10271" xr:uid="{00000000-0005-0000-0000-00008B410000}"/>
    <cellStyle name="Separador de milhares 9 4 2" xfId="10272" xr:uid="{00000000-0005-0000-0000-00008C410000}"/>
    <cellStyle name="Separador de milhares 9 4 2 2" xfId="11242" xr:uid="{00000000-0005-0000-0000-00008D410000}"/>
    <cellStyle name="Separador de milhares 9 4 2 2 2" xfId="12194" xr:uid="{00000000-0005-0000-0000-00008E410000}"/>
    <cellStyle name="Separador de milhares 9 4 2 2 2 2" xfId="14095" xr:uid="{00000000-0005-0000-0000-00008F410000}"/>
    <cellStyle name="Separador de milhares 9 4 2 2 2 2 2" xfId="16947" xr:uid="{00000000-0005-0000-0000-000090410000}"/>
    <cellStyle name="Separador de milhares 9 4 2 2 2 3" xfId="15486" xr:uid="{00000000-0005-0000-0000-000091410000}"/>
    <cellStyle name="Separador de milhares 9 4 2 2 3" xfId="13295" xr:uid="{00000000-0005-0000-0000-000092410000}"/>
    <cellStyle name="Separador de milhares 9 4 2 2 3 2" xfId="16149" xr:uid="{00000000-0005-0000-0000-000093410000}"/>
    <cellStyle name="Separador de milhares 9 4 2 2 4" xfId="14688" xr:uid="{00000000-0005-0000-0000-000094410000}"/>
    <cellStyle name="Separador de milhares 9 4 2 3" xfId="11793" xr:uid="{00000000-0005-0000-0000-000095410000}"/>
    <cellStyle name="Separador de milhares 9 4 2 3 2" xfId="13696" xr:uid="{00000000-0005-0000-0000-000096410000}"/>
    <cellStyle name="Separador de milhares 9 4 2 3 2 2" xfId="16548" xr:uid="{00000000-0005-0000-0000-000097410000}"/>
    <cellStyle name="Separador de milhares 9 4 2 3 3" xfId="15087" xr:uid="{00000000-0005-0000-0000-000098410000}"/>
    <cellStyle name="Separador de milhares 9 4 2 4" xfId="12798" xr:uid="{00000000-0005-0000-0000-000099410000}"/>
    <cellStyle name="Separador de milhares 9 4 2 4 2" xfId="15686" xr:uid="{00000000-0005-0000-0000-00009A410000}"/>
    <cellStyle name="Separador de milhares 9 4 2 5" xfId="14294" xr:uid="{00000000-0005-0000-0000-00009B410000}"/>
    <cellStyle name="Separador de milhares 9 4 3" xfId="11241" xr:uid="{00000000-0005-0000-0000-00009C410000}"/>
    <cellStyle name="Separador de milhares 9 4 3 2" xfId="12193" xr:uid="{00000000-0005-0000-0000-00009D410000}"/>
    <cellStyle name="Separador de milhares 9 4 3 2 2" xfId="14094" xr:uid="{00000000-0005-0000-0000-00009E410000}"/>
    <cellStyle name="Separador de milhares 9 4 3 2 2 2" xfId="16946" xr:uid="{00000000-0005-0000-0000-00009F410000}"/>
    <cellStyle name="Separador de milhares 9 4 3 2 3" xfId="15485" xr:uid="{00000000-0005-0000-0000-0000A0410000}"/>
    <cellStyle name="Separador de milhares 9 4 3 3" xfId="13294" xr:uid="{00000000-0005-0000-0000-0000A1410000}"/>
    <cellStyle name="Separador de milhares 9 4 3 3 2" xfId="16148" xr:uid="{00000000-0005-0000-0000-0000A2410000}"/>
    <cellStyle name="Separador de milhares 9 4 3 4" xfId="14687" xr:uid="{00000000-0005-0000-0000-0000A3410000}"/>
    <cellStyle name="Separador de milhares 9 4 4" xfId="11792" xr:uid="{00000000-0005-0000-0000-0000A4410000}"/>
    <cellStyle name="Separador de milhares 9 4 4 2" xfId="13695" xr:uid="{00000000-0005-0000-0000-0000A5410000}"/>
    <cellStyle name="Separador de milhares 9 4 4 2 2" xfId="16547" xr:uid="{00000000-0005-0000-0000-0000A6410000}"/>
    <cellStyle name="Separador de milhares 9 4 4 3" xfId="15086" xr:uid="{00000000-0005-0000-0000-0000A7410000}"/>
    <cellStyle name="Separador de milhares 9 4 5" xfId="12797" xr:uid="{00000000-0005-0000-0000-0000A8410000}"/>
    <cellStyle name="Separador de milhares 9 4 5 2" xfId="15685" xr:uid="{00000000-0005-0000-0000-0000A9410000}"/>
    <cellStyle name="Separador de milhares 9 4 6" xfId="14293" xr:uid="{00000000-0005-0000-0000-0000AA410000}"/>
    <cellStyle name="Separador de milhares 9 5" xfId="10273" xr:uid="{00000000-0005-0000-0000-0000AB410000}"/>
    <cellStyle name="Separador de milhares 9 5 2" xfId="10274" xr:uid="{00000000-0005-0000-0000-0000AC410000}"/>
    <cellStyle name="Separador de milhares 9 5 2 2" xfId="11244" xr:uid="{00000000-0005-0000-0000-0000AD410000}"/>
    <cellStyle name="Separador de milhares 9 5 2 2 2" xfId="12196" xr:uid="{00000000-0005-0000-0000-0000AE410000}"/>
    <cellStyle name="Separador de milhares 9 5 2 2 2 2" xfId="14097" xr:uid="{00000000-0005-0000-0000-0000AF410000}"/>
    <cellStyle name="Separador de milhares 9 5 2 2 2 2 2" xfId="16949" xr:uid="{00000000-0005-0000-0000-0000B0410000}"/>
    <cellStyle name="Separador de milhares 9 5 2 2 2 3" xfId="15488" xr:uid="{00000000-0005-0000-0000-0000B1410000}"/>
    <cellStyle name="Separador de milhares 9 5 2 2 3" xfId="13297" xr:uid="{00000000-0005-0000-0000-0000B2410000}"/>
    <cellStyle name="Separador de milhares 9 5 2 2 3 2" xfId="16151" xr:uid="{00000000-0005-0000-0000-0000B3410000}"/>
    <cellStyle name="Separador de milhares 9 5 2 2 4" xfId="14690" xr:uid="{00000000-0005-0000-0000-0000B4410000}"/>
    <cellStyle name="Separador de milhares 9 5 2 3" xfId="11795" xr:uid="{00000000-0005-0000-0000-0000B5410000}"/>
    <cellStyle name="Separador de milhares 9 5 2 3 2" xfId="13698" xr:uid="{00000000-0005-0000-0000-0000B6410000}"/>
    <cellStyle name="Separador de milhares 9 5 2 3 2 2" xfId="16550" xr:uid="{00000000-0005-0000-0000-0000B7410000}"/>
    <cellStyle name="Separador de milhares 9 5 2 3 3" xfId="15089" xr:uid="{00000000-0005-0000-0000-0000B8410000}"/>
    <cellStyle name="Separador de milhares 9 5 2 4" xfId="12800" xr:uid="{00000000-0005-0000-0000-0000B9410000}"/>
    <cellStyle name="Separador de milhares 9 5 2 4 2" xfId="15688" xr:uid="{00000000-0005-0000-0000-0000BA410000}"/>
    <cellStyle name="Separador de milhares 9 5 2 5" xfId="14296" xr:uid="{00000000-0005-0000-0000-0000BB410000}"/>
    <cellStyle name="Separador de milhares 9 5 3" xfId="11243" xr:uid="{00000000-0005-0000-0000-0000BC410000}"/>
    <cellStyle name="Separador de milhares 9 5 3 2" xfId="12195" xr:uid="{00000000-0005-0000-0000-0000BD410000}"/>
    <cellStyle name="Separador de milhares 9 5 3 2 2" xfId="14096" xr:uid="{00000000-0005-0000-0000-0000BE410000}"/>
    <cellStyle name="Separador de milhares 9 5 3 2 2 2" xfId="16948" xr:uid="{00000000-0005-0000-0000-0000BF410000}"/>
    <cellStyle name="Separador de milhares 9 5 3 2 3" xfId="15487" xr:uid="{00000000-0005-0000-0000-0000C0410000}"/>
    <cellStyle name="Separador de milhares 9 5 3 3" xfId="13296" xr:uid="{00000000-0005-0000-0000-0000C1410000}"/>
    <cellStyle name="Separador de milhares 9 5 3 3 2" xfId="16150" xr:uid="{00000000-0005-0000-0000-0000C2410000}"/>
    <cellStyle name="Separador de milhares 9 5 3 4" xfId="14689" xr:uid="{00000000-0005-0000-0000-0000C3410000}"/>
    <cellStyle name="Separador de milhares 9 5 4" xfId="11794" xr:uid="{00000000-0005-0000-0000-0000C4410000}"/>
    <cellStyle name="Separador de milhares 9 5 4 2" xfId="13697" xr:uid="{00000000-0005-0000-0000-0000C5410000}"/>
    <cellStyle name="Separador de milhares 9 5 4 2 2" xfId="16549" xr:uid="{00000000-0005-0000-0000-0000C6410000}"/>
    <cellStyle name="Separador de milhares 9 5 4 3" xfId="15088" xr:uid="{00000000-0005-0000-0000-0000C7410000}"/>
    <cellStyle name="Separador de milhares 9 5 5" xfId="12799" xr:uid="{00000000-0005-0000-0000-0000C8410000}"/>
    <cellStyle name="Separador de milhares 9 5 5 2" xfId="15687" xr:uid="{00000000-0005-0000-0000-0000C9410000}"/>
    <cellStyle name="Separador de milhares 9 5 6" xfId="14295" xr:uid="{00000000-0005-0000-0000-0000CA410000}"/>
    <cellStyle name="Separador de milhares 9 6" xfId="10275" xr:uid="{00000000-0005-0000-0000-0000CB410000}"/>
    <cellStyle name="Separador de milhares 9 6 2" xfId="10276" xr:uid="{00000000-0005-0000-0000-0000CC410000}"/>
    <cellStyle name="Separador de milhares 9 6 2 2" xfId="11246" xr:uid="{00000000-0005-0000-0000-0000CD410000}"/>
    <cellStyle name="Separador de milhares 9 6 2 2 2" xfId="12198" xr:uid="{00000000-0005-0000-0000-0000CE410000}"/>
    <cellStyle name="Separador de milhares 9 6 2 2 2 2" xfId="14099" xr:uid="{00000000-0005-0000-0000-0000CF410000}"/>
    <cellStyle name="Separador de milhares 9 6 2 2 2 2 2" xfId="16951" xr:uid="{00000000-0005-0000-0000-0000D0410000}"/>
    <cellStyle name="Separador de milhares 9 6 2 2 2 3" xfId="15490" xr:uid="{00000000-0005-0000-0000-0000D1410000}"/>
    <cellStyle name="Separador de milhares 9 6 2 2 3" xfId="13299" xr:uid="{00000000-0005-0000-0000-0000D2410000}"/>
    <cellStyle name="Separador de milhares 9 6 2 2 3 2" xfId="16153" xr:uid="{00000000-0005-0000-0000-0000D3410000}"/>
    <cellStyle name="Separador de milhares 9 6 2 2 4" xfId="14692" xr:uid="{00000000-0005-0000-0000-0000D4410000}"/>
    <cellStyle name="Separador de milhares 9 6 2 3" xfId="11797" xr:uid="{00000000-0005-0000-0000-0000D5410000}"/>
    <cellStyle name="Separador de milhares 9 6 2 3 2" xfId="13700" xr:uid="{00000000-0005-0000-0000-0000D6410000}"/>
    <cellStyle name="Separador de milhares 9 6 2 3 2 2" xfId="16552" xr:uid="{00000000-0005-0000-0000-0000D7410000}"/>
    <cellStyle name="Separador de milhares 9 6 2 3 3" xfId="15091" xr:uid="{00000000-0005-0000-0000-0000D8410000}"/>
    <cellStyle name="Separador de milhares 9 6 2 4" xfId="12802" xr:uid="{00000000-0005-0000-0000-0000D9410000}"/>
    <cellStyle name="Separador de milhares 9 6 2 4 2" xfId="15690" xr:uid="{00000000-0005-0000-0000-0000DA410000}"/>
    <cellStyle name="Separador de milhares 9 6 2 5" xfId="14298" xr:uid="{00000000-0005-0000-0000-0000DB410000}"/>
    <cellStyle name="Separador de milhares 9 6 3" xfId="11245" xr:uid="{00000000-0005-0000-0000-0000DC410000}"/>
    <cellStyle name="Separador de milhares 9 6 3 2" xfId="12197" xr:uid="{00000000-0005-0000-0000-0000DD410000}"/>
    <cellStyle name="Separador de milhares 9 6 3 2 2" xfId="14098" xr:uid="{00000000-0005-0000-0000-0000DE410000}"/>
    <cellStyle name="Separador de milhares 9 6 3 2 2 2" xfId="16950" xr:uid="{00000000-0005-0000-0000-0000DF410000}"/>
    <cellStyle name="Separador de milhares 9 6 3 2 3" xfId="15489" xr:uid="{00000000-0005-0000-0000-0000E0410000}"/>
    <cellStyle name="Separador de milhares 9 6 3 3" xfId="13298" xr:uid="{00000000-0005-0000-0000-0000E1410000}"/>
    <cellStyle name="Separador de milhares 9 6 3 3 2" xfId="16152" xr:uid="{00000000-0005-0000-0000-0000E2410000}"/>
    <cellStyle name="Separador de milhares 9 6 3 4" xfId="14691" xr:uid="{00000000-0005-0000-0000-0000E3410000}"/>
    <cellStyle name="Separador de milhares 9 6 4" xfId="11796" xr:uid="{00000000-0005-0000-0000-0000E4410000}"/>
    <cellStyle name="Separador de milhares 9 6 4 2" xfId="13699" xr:uid="{00000000-0005-0000-0000-0000E5410000}"/>
    <cellStyle name="Separador de milhares 9 6 4 2 2" xfId="16551" xr:uid="{00000000-0005-0000-0000-0000E6410000}"/>
    <cellStyle name="Separador de milhares 9 6 4 3" xfId="15090" xr:uid="{00000000-0005-0000-0000-0000E7410000}"/>
    <cellStyle name="Separador de milhares 9 6 5" xfId="12801" xr:uid="{00000000-0005-0000-0000-0000E8410000}"/>
    <cellStyle name="Separador de milhares 9 6 5 2" xfId="15689" xr:uid="{00000000-0005-0000-0000-0000E9410000}"/>
    <cellStyle name="Separador de milhares 9 6 6" xfId="14297" xr:uid="{00000000-0005-0000-0000-0000EA410000}"/>
    <cellStyle name="Separador de milhares 9 7" xfId="11237" xr:uid="{00000000-0005-0000-0000-0000EB410000}"/>
    <cellStyle name="Separador de milhares 9 7 2" xfId="12189" xr:uid="{00000000-0005-0000-0000-0000EC410000}"/>
    <cellStyle name="Separador de milhares 9 7 2 2" xfId="14090" xr:uid="{00000000-0005-0000-0000-0000ED410000}"/>
    <cellStyle name="Separador de milhares 9 7 2 2 2" xfId="16942" xr:uid="{00000000-0005-0000-0000-0000EE410000}"/>
    <cellStyle name="Separador de milhares 9 7 2 3" xfId="15481" xr:uid="{00000000-0005-0000-0000-0000EF410000}"/>
    <cellStyle name="Separador de milhares 9 7 3" xfId="13290" xr:uid="{00000000-0005-0000-0000-0000F0410000}"/>
    <cellStyle name="Separador de milhares 9 7 3 2" xfId="16144" xr:uid="{00000000-0005-0000-0000-0000F1410000}"/>
    <cellStyle name="Separador de milhares 9 7 4" xfId="14683" xr:uid="{00000000-0005-0000-0000-0000F2410000}"/>
    <cellStyle name="Separador de milhares 9 8" xfId="11788" xr:uid="{00000000-0005-0000-0000-0000F3410000}"/>
    <cellStyle name="Separador de milhares 9 8 2" xfId="13691" xr:uid="{00000000-0005-0000-0000-0000F4410000}"/>
    <cellStyle name="Separador de milhares 9 8 2 2" xfId="16543" xr:uid="{00000000-0005-0000-0000-0000F5410000}"/>
    <cellStyle name="Separador de milhares 9 8 3" xfId="15082" xr:uid="{00000000-0005-0000-0000-0000F6410000}"/>
    <cellStyle name="Sheet Sub-Title" xfId="10277" xr:uid="{00000000-0005-0000-0000-0000F7410000}"/>
    <cellStyle name="Sheet Title" xfId="10278" xr:uid="{00000000-0005-0000-0000-0000F8410000}"/>
    <cellStyle name="Sheet Version" xfId="10279" xr:uid="{00000000-0005-0000-0000-0000F9410000}"/>
    <cellStyle name="Single Accounting" xfId="10280" xr:uid="{00000000-0005-0000-0000-0000FA410000}"/>
    <cellStyle name="Source" xfId="10281" xr:uid="{00000000-0005-0000-0000-0000FB410000}"/>
    <cellStyle name="Standaard_Huursom_1" xfId="10282" xr:uid="{00000000-0005-0000-0000-0000FC410000}"/>
    <cellStyle name="Standard_10 2001 PL Balance CF" xfId="10283" xr:uid="{00000000-0005-0000-0000-0000FD410000}"/>
    <cellStyle name="Strange" xfId="10284" xr:uid="{00000000-0005-0000-0000-0000FE410000}"/>
    <cellStyle name="Style 1" xfId="63" xr:uid="{00000000-0005-0000-0000-0000FF410000}"/>
    <cellStyle name="subhead" xfId="561" xr:uid="{00000000-0005-0000-0000-000000420000}"/>
    <cellStyle name="subhead 2" xfId="10285" xr:uid="{00000000-0005-0000-0000-000001420000}"/>
    <cellStyle name="Table Col Head" xfId="10286" xr:uid="{00000000-0005-0000-0000-000002420000}"/>
    <cellStyle name="Table Head" xfId="10287" xr:uid="{00000000-0005-0000-0000-000003420000}"/>
    <cellStyle name="Table Head Aligned" xfId="10288" xr:uid="{00000000-0005-0000-0000-000004420000}"/>
    <cellStyle name="Table Head Aligned 2" xfId="10289" xr:uid="{00000000-0005-0000-0000-000005420000}"/>
    <cellStyle name="Table Head Aligned 2 2" xfId="17010" xr:uid="{00000000-0005-0000-0000-000006420000}"/>
    <cellStyle name="Table Head Aligned 3" xfId="17009" xr:uid="{00000000-0005-0000-0000-000007420000}"/>
    <cellStyle name="Table Head Blue" xfId="10290" xr:uid="{00000000-0005-0000-0000-000008420000}"/>
    <cellStyle name="Table Head Green" xfId="10291" xr:uid="{00000000-0005-0000-0000-000009420000}"/>
    <cellStyle name="Table Head Green 2" xfId="10292" xr:uid="{00000000-0005-0000-0000-00000A420000}"/>
    <cellStyle name="Table Head Green 2 2" xfId="17012" xr:uid="{00000000-0005-0000-0000-00000B420000}"/>
    <cellStyle name="Table Head Green 3" xfId="17011" xr:uid="{00000000-0005-0000-0000-00000C420000}"/>
    <cellStyle name="Table Head_IPQ Comps" xfId="10293" xr:uid="{00000000-0005-0000-0000-00000D420000}"/>
    <cellStyle name="Table Text" xfId="10294" xr:uid="{00000000-0005-0000-0000-00000E420000}"/>
    <cellStyle name="Table Title" xfId="10295" xr:uid="{00000000-0005-0000-0000-00000F420000}"/>
    <cellStyle name="Table Units" xfId="10296" xr:uid="{00000000-0005-0000-0000-000010420000}"/>
    <cellStyle name="Table Units 2" xfId="10297" xr:uid="{00000000-0005-0000-0000-000011420000}"/>
    <cellStyle name="Table_Header" xfId="10298" xr:uid="{00000000-0005-0000-0000-000012420000}"/>
    <cellStyle name="Test" xfId="10299" xr:uid="{00000000-0005-0000-0000-000013420000}"/>
    <cellStyle name="Test [green]" xfId="10300" xr:uid="{00000000-0005-0000-0000-000014420000}"/>
    <cellStyle name="Test 2" xfId="11247" xr:uid="{00000000-0005-0000-0000-000015420000}"/>
    <cellStyle name="Test 3" xfId="11798" xr:uid="{00000000-0005-0000-0000-000016420000}"/>
    <cellStyle name="Test 4" xfId="12803" xr:uid="{00000000-0005-0000-0000-000017420000}"/>
    <cellStyle name="Test 5" xfId="14299" xr:uid="{00000000-0005-0000-0000-000018420000}"/>
    <cellStyle name="Test 6" xfId="17013" xr:uid="{00000000-0005-0000-0000-000019420000}"/>
    <cellStyle name="Text 1" xfId="10301" xr:uid="{00000000-0005-0000-0000-00001A420000}"/>
    <cellStyle name="Text Head 1" xfId="10302" xr:uid="{00000000-0005-0000-0000-00001B420000}"/>
    <cellStyle name="Texto de advertencia" xfId="10303" xr:uid="{00000000-0005-0000-0000-00001C420000}"/>
    <cellStyle name="Texto de Aviso" xfId="351" xr:uid="{00000000-0005-0000-0000-00001D420000}"/>
    <cellStyle name="Texto de Aviso 2" xfId="441" xr:uid="{00000000-0005-0000-0000-00001E420000}"/>
    <cellStyle name="Texto de Aviso 2 2" xfId="10305" xr:uid="{00000000-0005-0000-0000-00001F420000}"/>
    <cellStyle name="Texto de Aviso 2 3" xfId="10306" xr:uid="{00000000-0005-0000-0000-000020420000}"/>
    <cellStyle name="Texto de Aviso 2 4" xfId="10307" xr:uid="{00000000-0005-0000-0000-000021420000}"/>
    <cellStyle name="Texto de Aviso 2 5" xfId="10308" xr:uid="{00000000-0005-0000-0000-000022420000}"/>
    <cellStyle name="Texto de Aviso 2 6" xfId="10304" xr:uid="{00000000-0005-0000-0000-000023420000}"/>
    <cellStyle name="Texto de Aviso 2_desc" xfId="10309" xr:uid="{00000000-0005-0000-0000-000024420000}"/>
    <cellStyle name="Texto de Aviso 3" xfId="474" xr:uid="{00000000-0005-0000-0000-000025420000}"/>
    <cellStyle name="Texto de Aviso 3 2" xfId="10311" xr:uid="{00000000-0005-0000-0000-000026420000}"/>
    <cellStyle name="Texto de Aviso 3 3" xfId="10312" xr:uid="{00000000-0005-0000-0000-000027420000}"/>
    <cellStyle name="Texto de Aviso 3 4" xfId="10313" xr:uid="{00000000-0005-0000-0000-000028420000}"/>
    <cellStyle name="Texto de Aviso 3 5" xfId="10314" xr:uid="{00000000-0005-0000-0000-000029420000}"/>
    <cellStyle name="Texto de Aviso 3 6" xfId="10310" xr:uid="{00000000-0005-0000-0000-00002A420000}"/>
    <cellStyle name="Texto de Aviso 3 7" xfId="17525" xr:uid="{00000000-0005-0000-0000-00002B420000}"/>
    <cellStyle name="Texto de Aviso 4" xfId="10624" xr:uid="{00000000-0005-0000-0000-00002C420000}"/>
    <cellStyle name="Texto Explicativo" xfId="17162" xr:uid="{00000000-0005-0000-0000-00002D420000}"/>
    <cellStyle name="Texto Explicativo 2" xfId="476" xr:uid="{00000000-0005-0000-0000-00002E420000}"/>
    <cellStyle name="Texto Explicativo 2 2" xfId="10316" xr:uid="{00000000-0005-0000-0000-00002F420000}"/>
    <cellStyle name="Texto Explicativo 2 3" xfId="10317" xr:uid="{00000000-0005-0000-0000-000030420000}"/>
    <cellStyle name="Texto Explicativo 2 4" xfId="10318" xr:uid="{00000000-0005-0000-0000-000031420000}"/>
    <cellStyle name="Texto Explicativo 2 5" xfId="10319" xr:uid="{00000000-0005-0000-0000-000032420000}"/>
    <cellStyle name="Texto Explicativo 2 6" xfId="10315" xr:uid="{00000000-0005-0000-0000-000033420000}"/>
    <cellStyle name="Texto Explicativo 2 7" xfId="17506" xr:uid="{00000000-0005-0000-0000-000034420000}"/>
    <cellStyle name="Texto Explicativo 2_desc" xfId="10320" xr:uid="{00000000-0005-0000-0000-000035420000}"/>
    <cellStyle name="Texto Explicativo 3" xfId="10321" xr:uid="{00000000-0005-0000-0000-000036420000}"/>
    <cellStyle name="Texto Explicativo 3 2" xfId="10322" xr:uid="{00000000-0005-0000-0000-000037420000}"/>
    <cellStyle name="Texto Explicativo 3 3" xfId="10323" xr:uid="{00000000-0005-0000-0000-000038420000}"/>
    <cellStyle name="Texto Explicativo 3 4" xfId="10324" xr:uid="{00000000-0005-0000-0000-000039420000}"/>
    <cellStyle name="Texto Explicativo 3 5" xfId="10325" xr:uid="{00000000-0005-0000-0000-00003A420000}"/>
    <cellStyle name="Texto Explicativo 3 6" xfId="17526" xr:uid="{00000000-0005-0000-0000-00003B420000}"/>
    <cellStyle name="Texto Explicativo 4" xfId="10625" xr:uid="{00000000-0005-0000-0000-00003C420000}"/>
    <cellStyle name="TFCF" xfId="10326" xr:uid="{00000000-0005-0000-0000-00003D420000}"/>
    <cellStyle name="TimelineDate" xfId="10327" xr:uid="{00000000-0005-0000-0000-00003E420000}"/>
    <cellStyle name="Times 10" xfId="10328" xr:uid="{00000000-0005-0000-0000-00003F420000}"/>
    <cellStyle name="Times 12" xfId="10329" xr:uid="{00000000-0005-0000-0000-000040420000}"/>
    <cellStyle name="Title 2" xfId="50" xr:uid="{00000000-0005-0000-0000-000041420000}"/>
    <cellStyle name="Title 2 2" xfId="268" xr:uid="{00000000-0005-0000-0000-000042420000}"/>
    <cellStyle name="Title 2 3" xfId="443" xr:uid="{00000000-0005-0000-0000-000043420000}"/>
    <cellStyle name="Title 2 4" xfId="17399" xr:uid="{00000000-0005-0000-0000-000044420000}"/>
    <cellStyle name="Title 3" xfId="32" xr:uid="{00000000-0005-0000-0000-000045420000}"/>
    <cellStyle name="Title 3 2" xfId="272" xr:uid="{00000000-0005-0000-0000-000046420000}"/>
    <cellStyle name="Titles" xfId="10330" xr:uid="{00000000-0005-0000-0000-000047420000}"/>
    <cellStyle name="Titulo" xfId="123" xr:uid="{00000000-0005-0000-0000-000048420000}"/>
    <cellStyle name="Título" xfId="124" xr:uid="{00000000-0005-0000-0000-000049420000}"/>
    <cellStyle name="Título 1" xfId="17163" xr:uid="{00000000-0005-0000-0000-00004A420000}"/>
    <cellStyle name="Título 1 1" xfId="10331" xr:uid="{00000000-0005-0000-0000-00004B420000}"/>
    <cellStyle name="Título 1 1 1" xfId="10332" xr:uid="{00000000-0005-0000-0000-00004C420000}"/>
    <cellStyle name="Título 1 1 2" xfId="17508" xr:uid="{00000000-0005-0000-0000-00004D420000}"/>
    <cellStyle name="Título 1 2" xfId="464" xr:uid="{00000000-0005-0000-0000-00004E420000}"/>
    <cellStyle name="Título 1 2 2" xfId="10334" xr:uid="{00000000-0005-0000-0000-00004F420000}"/>
    <cellStyle name="Título 1 2 3" xfId="10335" xr:uid="{00000000-0005-0000-0000-000050420000}"/>
    <cellStyle name="Título 1 2 4" xfId="10336" xr:uid="{00000000-0005-0000-0000-000051420000}"/>
    <cellStyle name="Título 1 2 5" xfId="10337" xr:uid="{00000000-0005-0000-0000-000052420000}"/>
    <cellStyle name="Título 1 2 6" xfId="10333" xr:uid="{00000000-0005-0000-0000-000053420000}"/>
    <cellStyle name="Título 1 2 7" xfId="17509" xr:uid="{00000000-0005-0000-0000-000054420000}"/>
    <cellStyle name="Título 1 2_desc" xfId="10338" xr:uid="{00000000-0005-0000-0000-000055420000}"/>
    <cellStyle name="Título 1 3" xfId="10339" xr:uid="{00000000-0005-0000-0000-000056420000}"/>
    <cellStyle name="Título 1 3 2" xfId="10340" xr:uid="{00000000-0005-0000-0000-000057420000}"/>
    <cellStyle name="Título 1 3 3" xfId="10341" xr:uid="{00000000-0005-0000-0000-000058420000}"/>
    <cellStyle name="Título 1 3 4" xfId="10342" xr:uid="{00000000-0005-0000-0000-000059420000}"/>
    <cellStyle name="Título 1 3 5" xfId="10343" xr:uid="{00000000-0005-0000-0000-00005A420000}"/>
    <cellStyle name="Título 1 3 6" xfId="17507" xr:uid="{00000000-0005-0000-0000-00005B420000}"/>
    <cellStyle name="Título 1 4" xfId="10627" xr:uid="{00000000-0005-0000-0000-00005C420000}"/>
    <cellStyle name="Título 2" xfId="17164" xr:uid="{00000000-0005-0000-0000-00005D420000}"/>
    <cellStyle name="Título 2 2" xfId="465" xr:uid="{00000000-0005-0000-0000-00005E420000}"/>
    <cellStyle name="Título 2 2 2" xfId="10345" xr:uid="{00000000-0005-0000-0000-00005F420000}"/>
    <cellStyle name="Título 2 2 3" xfId="10346" xr:uid="{00000000-0005-0000-0000-000060420000}"/>
    <cellStyle name="Título 2 2 4" xfId="10347" xr:uid="{00000000-0005-0000-0000-000061420000}"/>
    <cellStyle name="Título 2 2 5" xfId="10348" xr:uid="{00000000-0005-0000-0000-000062420000}"/>
    <cellStyle name="Título 2 2 6" xfId="10344" xr:uid="{00000000-0005-0000-0000-000063420000}"/>
    <cellStyle name="Título 2 2 7" xfId="17510" xr:uid="{00000000-0005-0000-0000-000064420000}"/>
    <cellStyle name="Título 2 2_desc" xfId="10349" xr:uid="{00000000-0005-0000-0000-000065420000}"/>
    <cellStyle name="Título 2 3" xfId="10350" xr:uid="{00000000-0005-0000-0000-000066420000}"/>
    <cellStyle name="Título 2 3 2" xfId="10351" xr:uid="{00000000-0005-0000-0000-000067420000}"/>
    <cellStyle name="Título 2 3 3" xfId="10352" xr:uid="{00000000-0005-0000-0000-000068420000}"/>
    <cellStyle name="Título 2 3 4" xfId="10353" xr:uid="{00000000-0005-0000-0000-000069420000}"/>
    <cellStyle name="Título 2 3 5" xfId="10354" xr:uid="{00000000-0005-0000-0000-00006A420000}"/>
    <cellStyle name="Título 2 3 6" xfId="17527" xr:uid="{00000000-0005-0000-0000-00006B420000}"/>
    <cellStyle name="Título 2 4" xfId="10628" xr:uid="{00000000-0005-0000-0000-00006C420000}"/>
    <cellStyle name="Título 3" xfId="17165" xr:uid="{00000000-0005-0000-0000-00006D420000}"/>
    <cellStyle name="Título 3 2" xfId="162" xr:uid="{00000000-0005-0000-0000-00006E420000}"/>
    <cellStyle name="Título 3 2 2" xfId="10356" xr:uid="{00000000-0005-0000-0000-00006F420000}"/>
    <cellStyle name="Título 3 2 3" xfId="10357" xr:uid="{00000000-0005-0000-0000-000070420000}"/>
    <cellStyle name="Título 3 2 4" xfId="10358" xr:uid="{00000000-0005-0000-0000-000071420000}"/>
    <cellStyle name="Título 3 2 5" xfId="10359" xr:uid="{00000000-0005-0000-0000-000072420000}"/>
    <cellStyle name="Título 3 2 6" xfId="10355" xr:uid="{00000000-0005-0000-0000-000073420000}"/>
    <cellStyle name="Título 3 2_desc" xfId="10360" xr:uid="{00000000-0005-0000-0000-000074420000}"/>
    <cellStyle name="Título 3 3" xfId="466" xr:uid="{00000000-0005-0000-0000-000075420000}"/>
    <cellStyle name="Título 3 3 2" xfId="10362" xr:uid="{00000000-0005-0000-0000-000076420000}"/>
    <cellStyle name="Título 3 3 3" xfId="10363" xr:uid="{00000000-0005-0000-0000-000077420000}"/>
    <cellStyle name="Título 3 3 4" xfId="10364" xr:uid="{00000000-0005-0000-0000-000078420000}"/>
    <cellStyle name="Título 3 3 5" xfId="10365" xr:uid="{00000000-0005-0000-0000-000079420000}"/>
    <cellStyle name="Título 3 3 6" xfId="10361" xr:uid="{00000000-0005-0000-0000-00007A420000}"/>
    <cellStyle name="Título 3 3 7" xfId="17528" xr:uid="{00000000-0005-0000-0000-00007B420000}"/>
    <cellStyle name="Título 3 4" xfId="10629" xr:uid="{00000000-0005-0000-0000-00007C420000}"/>
    <cellStyle name="Título 4" xfId="17166" xr:uid="{00000000-0005-0000-0000-00007D420000}"/>
    <cellStyle name="Título 4 2" xfId="467" xr:uid="{00000000-0005-0000-0000-00007E420000}"/>
    <cellStyle name="Título 4 2 2" xfId="10367" xr:uid="{00000000-0005-0000-0000-00007F420000}"/>
    <cellStyle name="Título 4 2 3" xfId="10368" xr:uid="{00000000-0005-0000-0000-000080420000}"/>
    <cellStyle name="Título 4 2 4" xfId="10369" xr:uid="{00000000-0005-0000-0000-000081420000}"/>
    <cellStyle name="Título 4 2 5" xfId="10370" xr:uid="{00000000-0005-0000-0000-000082420000}"/>
    <cellStyle name="Título 4 2 6" xfId="10366" xr:uid="{00000000-0005-0000-0000-000083420000}"/>
    <cellStyle name="Título 4 2 7" xfId="17512" xr:uid="{00000000-0005-0000-0000-000084420000}"/>
    <cellStyle name="Título 4 2_desc" xfId="10371" xr:uid="{00000000-0005-0000-0000-000085420000}"/>
    <cellStyle name="Título 4 3" xfId="10372" xr:uid="{00000000-0005-0000-0000-000086420000}"/>
    <cellStyle name="Título 4 3 2" xfId="10373" xr:uid="{00000000-0005-0000-0000-000087420000}"/>
    <cellStyle name="Título 4 3 3" xfId="10374" xr:uid="{00000000-0005-0000-0000-000088420000}"/>
    <cellStyle name="Título 4 3 4" xfId="10375" xr:uid="{00000000-0005-0000-0000-000089420000}"/>
    <cellStyle name="Título 4 3 5" xfId="10376" xr:uid="{00000000-0005-0000-0000-00008A420000}"/>
    <cellStyle name="Título 4 3 6" xfId="17529" xr:uid="{00000000-0005-0000-0000-00008B420000}"/>
    <cellStyle name="Título 4 4" xfId="10630" xr:uid="{00000000-0005-0000-0000-00008C420000}"/>
    <cellStyle name="Título 5" xfId="463" xr:uid="{00000000-0005-0000-0000-00008D420000}"/>
    <cellStyle name="Título 5 2" xfId="10378" xr:uid="{00000000-0005-0000-0000-00008E420000}"/>
    <cellStyle name="Título 5 3" xfId="10379" xr:uid="{00000000-0005-0000-0000-00008F420000}"/>
    <cellStyle name="Título 5 4" xfId="10380" xr:uid="{00000000-0005-0000-0000-000090420000}"/>
    <cellStyle name="Título 5 5" xfId="10381" xr:uid="{00000000-0005-0000-0000-000091420000}"/>
    <cellStyle name="Título 5 6" xfId="10377" xr:uid="{00000000-0005-0000-0000-000092420000}"/>
    <cellStyle name="Título 5_Participações Percentuais Goiania" xfId="10382" xr:uid="{00000000-0005-0000-0000-000093420000}"/>
    <cellStyle name="Título 6" xfId="514" xr:uid="{00000000-0005-0000-0000-000094420000}"/>
    <cellStyle name="Título 6 2" xfId="10384" xr:uid="{00000000-0005-0000-0000-000095420000}"/>
    <cellStyle name="Título 6 3" xfId="10385" xr:uid="{00000000-0005-0000-0000-000096420000}"/>
    <cellStyle name="Título 6 4" xfId="10386" xr:uid="{00000000-0005-0000-0000-000097420000}"/>
    <cellStyle name="Título 6 5" xfId="10387" xr:uid="{00000000-0005-0000-0000-000098420000}"/>
    <cellStyle name="Título 6 6" xfId="10383" xr:uid="{00000000-0005-0000-0000-000099420000}"/>
    <cellStyle name="Título 6_Participações Percentuais Goiania" xfId="10388" xr:uid="{00000000-0005-0000-0000-00009A420000}"/>
    <cellStyle name="Título 7" xfId="10626" xr:uid="{00000000-0005-0000-0000-00009B420000}"/>
    <cellStyle name="Titulo_custoparafiscal" xfId="129" xr:uid="{00000000-0005-0000-0000-00009C420000}"/>
    <cellStyle name="Titulo1" xfId="130" xr:uid="{00000000-0005-0000-0000-00009D420000}"/>
    <cellStyle name="Titulo1 2" xfId="11248" xr:uid="{00000000-0005-0000-0000-00009E420000}"/>
    <cellStyle name="Titulo1 3" xfId="10389" xr:uid="{00000000-0005-0000-0000-00009F420000}"/>
    <cellStyle name="Titulo2" xfId="131" xr:uid="{00000000-0005-0000-0000-0000A0420000}"/>
    <cellStyle name="TopGrey" xfId="10390" xr:uid="{00000000-0005-0000-0000-0000A1420000}"/>
    <cellStyle name="TopGrey 2" xfId="10391" xr:uid="{00000000-0005-0000-0000-0000A2420000}"/>
    <cellStyle name="Total 2" xfId="51" xr:uid="{00000000-0005-0000-0000-0000A3420000}"/>
    <cellStyle name="Total 2 2" xfId="195" xr:uid="{00000000-0005-0000-0000-0000A4420000}"/>
    <cellStyle name="Total 2 2 2" xfId="10394" xr:uid="{00000000-0005-0000-0000-0000A5420000}"/>
    <cellStyle name="Total 2 2 3" xfId="10393" xr:uid="{00000000-0005-0000-0000-0000A6420000}"/>
    <cellStyle name="Total 2 3" xfId="270" xr:uid="{00000000-0005-0000-0000-0000A7420000}"/>
    <cellStyle name="Total 2 3 2" xfId="10396" xr:uid="{00000000-0005-0000-0000-0000A8420000}"/>
    <cellStyle name="Total 2 3 3" xfId="10395" xr:uid="{00000000-0005-0000-0000-0000A9420000}"/>
    <cellStyle name="Total 2 4" xfId="152" xr:uid="{00000000-0005-0000-0000-0000AA420000}"/>
    <cellStyle name="Total 2 4 2" xfId="10398" xr:uid="{00000000-0005-0000-0000-0000AB420000}"/>
    <cellStyle name="Total 2 4 3" xfId="10397" xr:uid="{00000000-0005-0000-0000-0000AC420000}"/>
    <cellStyle name="Total 2 5" xfId="10399" xr:uid="{00000000-0005-0000-0000-0000AD420000}"/>
    <cellStyle name="Total 2 5 2" xfId="10400" xr:uid="{00000000-0005-0000-0000-0000AE420000}"/>
    <cellStyle name="Total 2 6" xfId="10401" xr:uid="{00000000-0005-0000-0000-0000AF420000}"/>
    <cellStyle name="Total 2 7" xfId="10392" xr:uid="{00000000-0005-0000-0000-0000B0420000}"/>
    <cellStyle name="Total 2_desc" xfId="10402" xr:uid="{00000000-0005-0000-0000-0000B1420000}"/>
    <cellStyle name="Total 3" xfId="31" xr:uid="{00000000-0005-0000-0000-0000B2420000}"/>
    <cellStyle name="Total 3 2" xfId="10404" xr:uid="{00000000-0005-0000-0000-0000B3420000}"/>
    <cellStyle name="Total 3 2 2" xfId="10405" xr:uid="{00000000-0005-0000-0000-0000B4420000}"/>
    <cellStyle name="Total 3 3" xfId="10406" xr:uid="{00000000-0005-0000-0000-0000B5420000}"/>
    <cellStyle name="Total 3 3 2" xfId="10407" xr:uid="{00000000-0005-0000-0000-0000B6420000}"/>
    <cellStyle name="Total 3 4" xfId="10408" xr:uid="{00000000-0005-0000-0000-0000B7420000}"/>
    <cellStyle name="Total 3 4 2" xfId="10409" xr:uid="{00000000-0005-0000-0000-0000B8420000}"/>
    <cellStyle name="Total 3 5" xfId="10410" xr:uid="{00000000-0005-0000-0000-0000B9420000}"/>
    <cellStyle name="Total 3 5 2" xfId="10411" xr:uid="{00000000-0005-0000-0000-0000BA420000}"/>
    <cellStyle name="Total 3 6" xfId="10412" xr:uid="{00000000-0005-0000-0000-0000BB420000}"/>
    <cellStyle name="Total 3 7" xfId="10403" xr:uid="{00000000-0005-0000-0000-0000BC420000}"/>
    <cellStyle name="Total 3 8" xfId="17530" xr:uid="{00000000-0005-0000-0000-0000BD420000}"/>
    <cellStyle name="Total 4" xfId="211" xr:uid="{00000000-0005-0000-0000-0000BE420000}"/>
    <cellStyle name="Total 5" xfId="269" xr:uid="{00000000-0005-0000-0000-0000BF420000}"/>
    <cellStyle name="Total 6" xfId="132" xr:uid="{00000000-0005-0000-0000-0000C0420000}"/>
    <cellStyle name="Total 7" xfId="462" xr:uid="{00000000-0005-0000-0000-0000C1420000}"/>
    <cellStyle name="Tusenskille [0]_P&amp;L+BAL" xfId="10413" xr:uid="{00000000-0005-0000-0000-0000C2420000}"/>
    <cellStyle name="Tusenskille_P&amp;L+BAL" xfId="10414" xr:uid="{00000000-0005-0000-0000-0000C3420000}"/>
    <cellStyle name="ubordinated Debt" xfId="10415" xr:uid="{00000000-0005-0000-0000-0000C4420000}"/>
    <cellStyle name="ubordinated Debt 2" xfId="10416" xr:uid="{00000000-0005-0000-0000-0000C5420000}"/>
    <cellStyle name="ubordinated Debt 3" xfId="10417" xr:uid="{00000000-0005-0000-0000-0000C6420000}"/>
    <cellStyle name="ubordinated Debt 4" xfId="10418" xr:uid="{00000000-0005-0000-0000-0000C7420000}"/>
    <cellStyle name="Underline_Single" xfId="10419" xr:uid="{00000000-0005-0000-0000-0000C8420000}"/>
    <cellStyle name="Unprot" xfId="10420" xr:uid="{00000000-0005-0000-0000-0000C9420000}"/>
    <cellStyle name="Unprot$" xfId="10421" xr:uid="{00000000-0005-0000-0000-0000CA420000}"/>
    <cellStyle name="Unprot_Orçamento Moinhos  2008_prev_26set07" xfId="10422" xr:uid="{00000000-0005-0000-0000-0000CB420000}"/>
    <cellStyle name="Unprotect" xfId="10423" xr:uid="{00000000-0005-0000-0000-0000CC420000}"/>
    <cellStyle name="Valuta (0)_ cellular Costs" xfId="10424" xr:uid="{00000000-0005-0000-0000-0000CD420000}"/>
    <cellStyle name="Valuta [0]_P&amp;L+BAL" xfId="10425" xr:uid="{00000000-0005-0000-0000-0000CE420000}"/>
    <cellStyle name="Valuta_ cellular Costs" xfId="10426" xr:uid="{00000000-0005-0000-0000-0000CF420000}"/>
    <cellStyle name="Verificar Célula" xfId="10427" xr:uid="{00000000-0005-0000-0000-0000D0420000}"/>
    <cellStyle name="Vírgula" xfId="17595" xr:uid="{00000000-0005-0000-0000-0000D1420000}"/>
    <cellStyle name="Vírgula 10" xfId="12612" xr:uid="{00000000-0005-0000-0000-0000D2420000}"/>
    <cellStyle name="Vírgula 10 2" xfId="15505" xr:uid="{00000000-0005-0000-0000-0000D3420000}"/>
    <cellStyle name="Vírgula 10 3" xfId="17548" xr:uid="{00000000-0005-0000-0000-0000D4420000}"/>
    <cellStyle name="Vírgula 11" xfId="12615" xr:uid="{00000000-0005-0000-0000-0000D5420000}"/>
    <cellStyle name="Vírgula 11 2" xfId="15508" xr:uid="{00000000-0005-0000-0000-0000D6420000}"/>
    <cellStyle name="Vírgula 11 3" xfId="17553" xr:uid="{00000000-0005-0000-0000-0000D7420000}"/>
    <cellStyle name="Vírgula 12" xfId="14115" xr:uid="{00000000-0005-0000-0000-0000D8420000}"/>
    <cellStyle name="Vírgula 12 2" xfId="17558" xr:uid="{00000000-0005-0000-0000-0000D9420000}"/>
    <cellStyle name="Vírgula 13" xfId="16965" xr:uid="{00000000-0005-0000-0000-0000DA420000}"/>
    <cellStyle name="Vírgula 13 2" xfId="17565" xr:uid="{00000000-0005-0000-0000-0000DB420000}"/>
    <cellStyle name="Vírgula 14" xfId="16969" xr:uid="{00000000-0005-0000-0000-0000DC420000}"/>
    <cellStyle name="Vírgula 14 2" xfId="17570" xr:uid="{00000000-0005-0000-0000-0000DD420000}"/>
    <cellStyle name="Vírgula 15" xfId="16974" xr:uid="{00000000-0005-0000-0000-0000DE420000}"/>
    <cellStyle name="Vírgula 15 2" xfId="17573" xr:uid="{00000000-0005-0000-0000-0000DF420000}"/>
    <cellStyle name="Vírgula 2" xfId="3" xr:uid="{00000000-0005-0000-0000-0000E0420000}"/>
    <cellStyle name="Vírgula 2 10" xfId="11360" xr:uid="{00000000-0005-0000-0000-0000E1420000}"/>
    <cellStyle name="Vírgula 2 10 2" xfId="13311" xr:uid="{00000000-0005-0000-0000-0000E2420000}"/>
    <cellStyle name="Vírgula 2 10 2 2" xfId="16165" xr:uid="{00000000-0005-0000-0000-0000E3420000}"/>
    <cellStyle name="Vírgula 2 10 3" xfId="14704" xr:uid="{00000000-0005-0000-0000-0000E4420000}"/>
    <cellStyle name="Vírgula 2 10 4" xfId="17412" xr:uid="{00000000-0005-0000-0000-0000E5420000}"/>
    <cellStyle name="Vírgula 2 11" xfId="11408" xr:uid="{00000000-0005-0000-0000-0000E6420000}"/>
    <cellStyle name="Vírgula 2 12" xfId="582" xr:uid="{00000000-0005-0000-0000-0000E7420000}"/>
    <cellStyle name="Vírgula 2 13" xfId="460" xr:uid="{00000000-0005-0000-0000-0000E8420000}"/>
    <cellStyle name="Vírgula 2 2" xfId="563" xr:uid="{00000000-0005-0000-0000-0000E9420000}"/>
    <cellStyle name="Vírgula 2 2 2" xfId="10429" xr:uid="{00000000-0005-0000-0000-0000EA420000}"/>
    <cellStyle name="Vírgula 2 2 2 2" xfId="11250" xr:uid="{00000000-0005-0000-0000-0000EB420000}"/>
    <cellStyle name="Vírgula 2 2 2 2 2" xfId="12200" xr:uid="{00000000-0005-0000-0000-0000EC420000}"/>
    <cellStyle name="Vírgula 2 2 2 2 2 2" xfId="14101" xr:uid="{00000000-0005-0000-0000-0000ED420000}"/>
    <cellStyle name="Vírgula 2 2 2 2 2 2 2" xfId="16953" xr:uid="{00000000-0005-0000-0000-0000EE420000}"/>
    <cellStyle name="Vírgula 2 2 2 2 2 3" xfId="15492" xr:uid="{00000000-0005-0000-0000-0000EF420000}"/>
    <cellStyle name="Vírgula 2 2 2 2 3" xfId="13301" xr:uid="{00000000-0005-0000-0000-0000F0420000}"/>
    <cellStyle name="Vírgula 2 2 2 2 3 2" xfId="16155" xr:uid="{00000000-0005-0000-0000-0000F1420000}"/>
    <cellStyle name="Vírgula 2 2 2 2 4" xfId="14694" xr:uid="{00000000-0005-0000-0000-0000F2420000}"/>
    <cellStyle name="Vírgula 2 2 2 3" xfId="11800" xr:uid="{00000000-0005-0000-0000-0000F3420000}"/>
    <cellStyle name="Vírgula 2 2 2 3 2" xfId="13702" xr:uid="{00000000-0005-0000-0000-0000F4420000}"/>
    <cellStyle name="Vírgula 2 2 2 3 2 2" xfId="16554" xr:uid="{00000000-0005-0000-0000-0000F5420000}"/>
    <cellStyle name="Vírgula 2 2 2 3 3" xfId="15093" xr:uid="{00000000-0005-0000-0000-0000F6420000}"/>
    <cellStyle name="Vírgula 2 2 2 4" xfId="17515" xr:uid="{00000000-0005-0000-0000-0000F7420000}"/>
    <cellStyle name="Vírgula 2 2 3" xfId="11249" xr:uid="{00000000-0005-0000-0000-0000F8420000}"/>
    <cellStyle name="Vírgula 2 2 3 2" xfId="12199" xr:uid="{00000000-0005-0000-0000-0000F9420000}"/>
    <cellStyle name="Vírgula 2 2 3 2 2" xfId="14100" xr:uid="{00000000-0005-0000-0000-0000FA420000}"/>
    <cellStyle name="Vírgula 2 2 3 2 2 2" xfId="16952" xr:uid="{00000000-0005-0000-0000-0000FB420000}"/>
    <cellStyle name="Vírgula 2 2 3 2 3" xfId="15491" xr:uid="{00000000-0005-0000-0000-0000FC420000}"/>
    <cellStyle name="Vírgula 2 2 3 3" xfId="13300" xr:uid="{00000000-0005-0000-0000-0000FD420000}"/>
    <cellStyle name="Vírgula 2 2 3 3 2" xfId="16154" xr:uid="{00000000-0005-0000-0000-0000FE420000}"/>
    <cellStyle name="Vírgula 2 2 3 4" xfId="14693" xr:uid="{00000000-0005-0000-0000-0000FF420000}"/>
    <cellStyle name="Vírgula 2 2 3 5" xfId="17533" xr:uid="{00000000-0005-0000-0000-000000430000}"/>
    <cellStyle name="Vírgula 2 2 4" xfId="11799" xr:uid="{00000000-0005-0000-0000-000001430000}"/>
    <cellStyle name="Vírgula 2 2 4 2" xfId="13701" xr:uid="{00000000-0005-0000-0000-000002430000}"/>
    <cellStyle name="Vírgula 2 2 4 2 2" xfId="16553" xr:uid="{00000000-0005-0000-0000-000003430000}"/>
    <cellStyle name="Vírgula 2 2 4 3" xfId="15092" xr:uid="{00000000-0005-0000-0000-000004430000}"/>
    <cellStyle name="Vírgula 2 2 5" xfId="17424" xr:uid="{00000000-0005-0000-0000-000005430000}"/>
    <cellStyle name="Vírgula 2 3" xfId="10430" xr:uid="{00000000-0005-0000-0000-000006430000}"/>
    <cellStyle name="Vírgula 2 3 2" xfId="11251" xr:uid="{00000000-0005-0000-0000-000007430000}"/>
    <cellStyle name="Vírgula 2 3 2 2" xfId="12201" xr:uid="{00000000-0005-0000-0000-000008430000}"/>
    <cellStyle name="Vírgula 2 3 2 2 2" xfId="14102" xr:uid="{00000000-0005-0000-0000-000009430000}"/>
    <cellStyle name="Vírgula 2 3 2 2 2 2" xfId="16954" xr:uid="{00000000-0005-0000-0000-00000A430000}"/>
    <cellStyle name="Vírgula 2 3 2 2 3" xfId="15493" xr:uid="{00000000-0005-0000-0000-00000B430000}"/>
    <cellStyle name="Vírgula 2 3 2 3" xfId="13302" xr:uid="{00000000-0005-0000-0000-00000C430000}"/>
    <cellStyle name="Vírgula 2 3 2 3 2" xfId="16156" xr:uid="{00000000-0005-0000-0000-00000D430000}"/>
    <cellStyle name="Vírgula 2 3 2 4" xfId="14695" xr:uid="{00000000-0005-0000-0000-00000E430000}"/>
    <cellStyle name="Vírgula 2 3 2 5" xfId="17534" xr:uid="{00000000-0005-0000-0000-00000F430000}"/>
    <cellStyle name="Vírgula 2 3 3" xfId="11801" xr:uid="{00000000-0005-0000-0000-000010430000}"/>
    <cellStyle name="Vírgula 2 3 3 2" xfId="13703" xr:uid="{00000000-0005-0000-0000-000011430000}"/>
    <cellStyle name="Vírgula 2 3 3 2 2" xfId="16555" xr:uid="{00000000-0005-0000-0000-000012430000}"/>
    <cellStyle name="Vírgula 2 3 3 3" xfId="15094" xr:uid="{00000000-0005-0000-0000-000013430000}"/>
    <cellStyle name="Vírgula 2 3 4" xfId="17516" xr:uid="{00000000-0005-0000-0000-000014430000}"/>
    <cellStyle name="Vírgula 2 4" xfId="10431" xr:uid="{00000000-0005-0000-0000-000015430000}"/>
    <cellStyle name="Vírgula 2 4 2" xfId="11252" xr:uid="{00000000-0005-0000-0000-000016430000}"/>
    <cellStyle name="Vírgula 2 4 2 2" xfId="12202" xr:uid="{00000000-0005-0000-0000-000017430000}"/>
    <cellStyle name="Vírgula 2 4 2 2 2" xfId="14103" xr:uid="{00000000-0005-0000-0000-000018430000}"/>
    <cellStyle name="Vírgula 2 4 2 2 2 2" xfId="16955" xr:uid="{00000000-0005-0000-0000-000019430000}"/>
    <cellStyle name="Vírgula 2 4 2 2 3" xfId="15494" xr:uid="{00000000-0005-0000-0000-00001A430000}"/>
    <cellStyle name="Vírgula 2 4 2 3" xfId="13303" xr:uid="{00000000-0005-0000-0000-00001B430000}"/>
    <cellStyle name="Vírgula 2 4 2 3 2" xfId="16157" xr:uid="{00000000-0005-0000-0000-00001C430000}"/>
    <cellStyle name="Vírgula 2 4 2 4" xfId="14696" xr:uid="{00000000-0005-0000-0000-00001D430000}"/>
    <cellStyle name="Vírgula 2 4 3" xfId="11802" xr:uid="{00000000-0005-0000-0000-00001E430000}"/>
    <cellStyle name="Vírgula 2 4 3 2" xfId="13704" xr:uid="{00000000-0005-0000-0000-00001F430000}"/>
    <cellStyle name="Vírgula 2 4 3 2 2" xfId="16556" xr:uid="{00000000-0005-0000-0000-000020430000}"/>
    <cellStyle name="Vírgula 2 4 3 3" xfId="15095" xr:uid="{00000000-0005-0000-0000-000021430000}"/>
    <cellStyle name="Vírgula 2 4 4" xfId="17514" xr:uid="{00000000-0005-0000-0000-000022430000}"/>
    <cellStyle name="Vírgula 2 5" xfId="10570" xr:uid="{00000000-0005-0000-0000-000023430000}"/>
    <cellStyle name="Vírgula 2 5 2" xfId="11256" xr:uid="{00000000-0005-0000-0000-000024430000}"/>
    <cellStyle name="Vírgula 2 5 2 2" xfId="12206" xr:uid="{00000000-0005-0000-0000-000025430000}"/>
    <cellStyle name="Vírgula 2 5 2 2 2" xfId="14107" xr:uid="{00000000-0005-0000-0000-000026430000}"/>
    <cellStyle name="Vírgula 2 5 2 2 2 2" xfId="16959" xr:uid="{00000000-0005-0000-0000-000027430000}"/>
    <cellStyle name="Vírgula 2 5 2 2 3" xfId="15498" xr:uid="{00000000-0005-0000-0000-000028430000}"/>
    <cellStyle name="Vírgula 2 5 2 3" xfId="13307" xr:uid="{00000000-0005-0000-0000-000029430000}"/>
    <cellStyle name="Vírgula 2 5 2 3 2" xfId="16161" xr:uid="{00000000-0005-0000-0000-00002A430000}"/>
    <cellStyle name="Vírgula 2 5 2 4" xfId="14700" xr:uid="{00000000-0005-0000-0000-00002B430000}"/>
    <cellStyle name="Vírgula 2 5 3" xfId="11807" xr:uid="{00000000-0005-0000-0000-00002C430000}"/>
    <cellStyle name="Vírgula 2 5 3 2" xfId="13708" xr:uid="{00000000-0005-0000-0000-00002D430000}"/>
    <cellStyle name="Vírgula 2 5 3 2 2" xfId="16560" xr:uid="{00000000-0005-0000-0000-00002E430000}"/>
    <cellStyle name="Vírgula 2 5 3 3" xfId="15099" xr:uid="{00000000-0005-0000-0000-00002F430000}"/>
    <cellStyle name="Vírgula 2 5 4" xfId="12815" xr:uid="{00000000-0005-0000-0000-000030430000}"/>
    <cellStyle name="Vírgula 2 5 4 2" xfId="15694" xr:uid="{00000000-0005-0000-0000-000031430000}"/>
    <cellStyle name="Vírgula 2 5 5" xfId="14302" xr:uid="{00000000-0005-0000-0000-000032430000}"/>
    <cellStyle name="Vírgula 2 5 6" xfId="17532" xr:uid="{00000000-0005-0000-0000-000033430000}"/>
    <cellStyle name="Vírgula 2 6" xfId="10573" xr:uid="{00000000-0005-0000-0000-000034430000}"/>
    <cellStyle name="Vírgula 2 6 2" xfId="11257" xr:uid="{00000000-0005-0000-0000-000035430000}"/>
    <cellStyle name="Vírgula 2 6 2 2" xfId="12207" xr:uid="{00000000-0005-0000-0000-000036430000}"/>
    <cellStyle name="Vírgula 2 6 2 2 2" xfId="14108" xr:uid="{00000000-0005-0000-0000-000037430000}"/>
    <cellStyle name="Vírgula 2 6 2 2 2 2" xfId="16960" xr:uid="{00000000-0005-0000-0000-000038430000}"/>
    <cellStyle name="Vírgula 2 6 2 2 3" xfId="15499" xr:uid="{00000000-0005-0000-0000-000039430000}"/>
    <cellStyle name="Vírgula 2 6 2 3" xfId="13308" xr:uid="{00000000-0005-0000-0000-00003A430000}"/>
    <cellStyle name="Vírgula 2 6 2 3 2" xfId="16162" xr:uid="{00000000-0005-0000-0000-00003B430000}"/>
    <cellStyle name="Vírgula 2 6 2 4" xfId="14701" xr:uid="{00000000-0005-0000-0000-00003C430000}"/>
    <cellStyle name="Vírgula 2 6 3" xfId="11808" xr:uid="{00000000-0005-0000-0000-00003D430000}"/>
    <cellStyle name="Vírgula 2 6 3 2" xfId="13709" xr:uid="{00000000-0005-0000-0000-00003E430000}"/>
    <cellStyle name="Vírgula 2 6 3 2 2" xfId="16561" xr:uid="{00000000-0005-0000-0000-00003F430000}"/>
    <cellStyle name="Vírgula 2 6 3 3" xfId="15100" xr:uid="{00000000-0005-0000-0000-000040430000}"/>
    <cellStyle name="Vírgula 2 6 4" xfId="12816" xr:uid="{00000000-0005-0000-0000-000041430000}"/>
    <cellStyle name="Vírgula 2 6 4 2" xfId="15695" xr:uid="{00000000-0005-0000-0000-000042430000}"/>
    <cellStyle name="Vírgula 2 6 5" xfId="14303" xr:uid="{00000000-0005-0000-0000-000043430000}"/>
    <cellStyle name="Vírgula 2 6 6" xfId="17544" xr:uid="{00000000-0005-0000-0000-000044430000}"/>
    <cellStyle name="Vírgula 2 7" xfId="10644" xr:uid="{00000000-0005-0000-0000-000045430000}"/>
    <cellStyle name="Vírgula 2 7 2" xfId="17559" xr:uid="{00000000-0005-0000-0000-000046430000}"/>
    <cellStyle name="Vírgula 2 8" xfId="146" xr:uid="{00000000-0005-0000-0000-000047430000}"/>
    <cellStyle name="Vírgula 2 8 10" xfId="17167" xr:uid="{00000000-0005-0000-0000-000048430000}"/>
    <cellStyle name="Vírgula 2 8 11" xfId="17561" xr:uid="{00000000-0005-0000-0000-000049430000}"/>
    <cellStyle name="Vírgula 2 8 2" xfId="164" xr:uid="{00000000-0005-0000-0000-00004A430000}"/>
    <cellStyle name="Vírgula 2 8 2 2" xfId="185" xr:uid="{00000000-0005-0000-0000-00004B430000}"/>
    <cellStyle name="Vírgula 2 8 2 2 2" xfId="237" xr:uid="{00000000-0005-0000-0000-00004C430000}"/>
    <cellStyle name="Vírgula 2 8 2 2 2 2" xfId="333" xr:uid="{00000000-0005-0000-0000-00004D430000}"/>
    <cellStyle name="Vírgula 2 8 2 2 2 2 2" xfId="17307" xr:uid="{00000000-0005-0000-0000-00004E430000}"/>
    <cellStyle name="Vírgula 2 8 2 2 2 2 2 2" xfId="17308" xr:uid="{00000000-0005-0000-0000-00004F430000}"/>
    <cellStyle name="Vírgula 2 8 2 2 2 2 3" xfId="17309" xr:uid="{00000000-0005-0000-0000-000050430000}"/>
    <cellStyle name="Vírgula 2 8 2 2 2 2 4" xfId="17221" xr:uid="{00000000-0005-0000-0000-000051430000}"/>
    <cellStyle name="Vírgula 2 8 2 2 2 3" xfId="451" xr:uid="{00000000-0005-0000-0000-000052430000}"/>
    <cellStyle name="Vírgula 2 8 2 2 2 3 2" xfId="17311" xr:uid="{00000000-0005-0000-0000-000053430000}"/>
    <cellStyle name="Vírgula 2 8 2 2 2 3 3" xfId="17310" xr:uid="{00000000-0005-0000-0000-000054430000}"/>
    <cellStyle name="Vírgula 2 8 2 2 2 4" xfId="16564" xr:uid="{00000000-0005-0000-0000-000055430000}"/>
    <cellStyle name="Vírgula 2 8 2 2 2 4 2" xfId="17312" xr:uid="{00000000-0005-0000-0000-000056430000}"/>
    <cellStyle name="Vírgula 2 8 2 2 2 5" xfId="17201" xr:uid="{00000000-0005-0000-0000-000057430000}"/>
    <cellStyle name="Vírgula 2 8 2 2 3" xfId="300" xr:uid="{00000000-0005-0000-0000-000058430000}"/>
    <cellStyle name="Vírgula 2 8 2 2 3 2" xfId="17313" xr:uid="{00000000-0005-0000-0000-000059430000}"/>
    <cellStyle name="Vírgula 2 8 2 2 3 2 2" xfId="17314" xr:uid="{00000000-0005-0000-0000-00005A430000}"/>
    <cellStyle name="Vírgula 2 8 2 2 3 3" xfId="17315" xr:uid="{00000000-0005-0000-0000-00005B430000}"/>
    <cellStyle name="Vírgula 2 8 2 2 3 4" xfId="17213" xr:uid="{00000000-0005-0000-0000-00005C430000}"/>
    <cellStyle name="Vírgula 2 8 2 2 4" xfId="450" xr:uid="{00000000-0005-0000-0000-00005D430000}"/>
    <cellStyle name="Vírgula 2 8 2 2 4 2" xfId="17317" xr:uid="{00000000-0005-0000-0000-00005E430000}"/>
    <cellStyle name="Vírgula 2 8 2 2 4 3" xfId="17316" xr:uid="{00000000-0005-0000-0000-00005F430000}"/>
    <cellStyle name="Vírgula 2 8 2 2 5" xfId="13712" xr:uid="{00000000-0005-0000-0000-000060430000}"/>
    <cellStyle name="Vírgula 2 8 2 2 5 2" xfId="17318" xr:uid="{00000000-0005-0000-0000-000061430000}"/>
    <cellStyle name="Vírgula 2 8 2 2 6" xfId="17189" xr:uid="{00000000-0005-0000-0000-000062430000}"/>
    <cellStyle name="Vírgula 2 8 2 3" xfId="223" xr:uid="{00000000-0005-0000-0000-000063430000}"/>
    <cellStyle name="Vírgula 2 8 2 3 2" xfId="319" xr:uid="{00000000-0005-0000-0000-000064430000}"/>
    <cellStyle name="Vírgula 2 8 2 3 2 2" xfId="17319" xr:uid="{00000000-0005-0000-0000-000065430000}"/>
    <cellStyle name="Vírgula 2 8 2 3 2 2 2" xfId="17320" xr:uid="{00000000-0005-0000-0000-000066430000}"/>
    <cellStyle name="Vírgula 2 8 2 3 2 3" xfId="17321" xr:uid="{00000000-0005-0000-0000-000067430000}"/>
    <cellStyle name="Vírgula 2 8 2 3 2 4" xfId="17217" xr:uid="{00000000-0005-0000-0000-000068430000}"/>
    <cellStyle name="Vírgula 2 8 2 3 3" xfId="452" xr:uid="{00000000-0005-0000-0000-000069430000}"/>
    <cellStyle name="Vírgula 2 8 2 3 3 2" xfId="17323" xr:uid="{00000000-0005-0000-0000-00006A430000}"/>
    <cellStyle name="Vírgula 2 8 2 3 3 3" xfId="17322" xr:uid="{00000000-0005-0000-0000-00006B430000}"/>
    <cellStyle name="Vírgula 2 8 2 3 4" xfId="15103" xr:uid="{00000000-0005-0000-0000-00006C430000}"/>
    <cellStyle name="Vírgula 2 8 2 3 4 2" xfId="17324" xr:uid="{00000000-0005-0000-0000-00006D430000}"/>
    <cellStyle name="Vírgula 2 8 2 3 5" xfId="17197" xr:uid="{00000000-0005-0000-0000-00006E430000}"/>
    <cellStyle name="Vírgula 2 8 2 4" xfId="287" xr:uid="{00000000-0005-0000-0000-00006F430000}"/>
    <cellStyle name="Vírgula 2 8 2 4 2" xfId="17325" xr:uid="{00000000-0005-0000-0000-000070430000}"/>
    <cellStyle name="Vírgula 2 8 2 4 2 2" xfId="17326" xr:uid="{00000000-0005-0000-0000-000071430000}"/>
    <cellStyle name="Vírgula 2 8 2 4 2 2 2" xfId="17327" xr:uid="{00000000-0005-0000-0000-000072430000}"/>
    <cellStyle name="Vírgula 2 8 2 4 2 3" xfId="17328" xr:uid="{00000000-0005-0000-0000-000073430000}"/>
    <cellStyle name="Vírgula 2 8 2 4 3" xfId="17329" xr:uid="{00000000-0005-0000-0000-000074430000}"/>
    <cellStyle name="Vírgula 2 8 2 4 3 2" xfId="17330" xr:uid="{00000000-0005-0000-0000-000075430000}"/>
    <cellStyle name="Vírgula 2 8 2 4 4" xfId="17331" xr:uid="{00000000-0005-0000-0000-000076430000}"/>
    <cellStyle name="Vírgula 2 8 2 4 5" xfId="17209" xr:uid="{00000000-0005-0000-0000-000077430000}"/>
    <cellStyle name="Vírgula 2 8 2 5" xfId="449" xr:uid="{00000000-0005-0000-0000-000078430000}"/>
    <cellStyle name="Vírgula 2 8 2 5 2" xfId="17333" xr:uid="{00000000-0005-0000-0000-000079430000}"/>
    <cellStyle name="Vírgula 2 8 2 5 2 2" xfId="17334" xr:uid="{00000000-0005-0000-0000-00007A430000}"/>
    <cellStyle name="Vírgula 2 8 2 5 3" xfId="17335" xr:uid="{00000000-0005-0000-0000-00007B430000}"/>
    <cellStyle name="Vírgula 2 8 2 5 4" xfId="17332" xr:uid="{00000000-0005-0000-0000-00007C430000}"/>
    <cellStyle name="Vírgula 2 8 2 6" xfId="11811" xr:uid="{00000000-0005-0000-0000-00007D430000}"/>
    <cellStyle name="Vírgula 2 8 2 6 2" xfId="17337" xr:uid="{00000000-0005-0000-0000-00007E430000}"/>
    <cellStyle name="Vírgula 2 8 2 6 3" xfId="17336" xr:uid="{00000000-0005-0000-0000-00007F430000}"/>
    <cellStyle name="Vírgula 2 8 2 7" xfId="17338" xr:uid="{00000000-0005-0000-0000-000080430000}"/>
    <cellStyle name="Vírgula 2 8 2 8" xfId="17182" xr:uid="{00000000-0005-0000-0000-000081430000}"/>
    <cellStyle name="Vírgula 2 8 3" xfId="179" xr:uid="{00000000-0005-0000-0000-000082430000}"/>
    <cellStyle name="Vírgula 2 8 3 2" xfId="231" xr:uid="{00000000-0005-0000-0000-000083430000}"/>
    <cellStyle name="Vírgula 2 8 3 2 2" xfId="327" xr:uid="{00000000-0005-0000-0000-000084430000}"/>
    <cellStyle name="Vírgula 2 8 3 2 2 2" xfId="17339" xr:uid="{00000000-0005-0000-0000-000085430000}"/>
    <cellStyle name="Vírgula 2 8 3 2 2 2 2" xfId="17340" xr:uid="{00000000-0005-0000-0000-000086430000}"/>
    <cellStyle name="Vírgula 2 8 3 2 2 3" xfId="17341" xr:uid="{00000000-0005-0000-0000-000087430000}"/>
    <cellStyle name="Vírgula 2 8 3 2 2 4" xfId="17219" xr:uid="{00000000-0005-0000-0000-000088430000}"/>
    <cellStyle name="Vírgula 2 8 3 2 3" xfId="454" xr:uid="{00000000-0005-0000-0000-000089430000}"/>
    <cellStyle name="Vírgula 2 8 3 2 3 2" xfId="17343" xr:uid="{00000000-0005-0000-0000-00008A430000}"/>
    <cellStyle name="Vírgula 2 8 3 2 3 3" xfId="17342" xr:uid="{00000000-0005-0000-0000-00008B430000}"/>
    <cellStyle name="Vírgula 2 8 3 2 4" xfId="15699" xr:uid="{00000000-0005-0000-0000-00008C430000}"/>
    <cellStyle name="Vírgula 2 8 3 2 4 2" xfId="17344" xr:uid="{00000000-0005-0000-0000-00008D430000}"/>
    <cellStyle name="Vírgula 2 8 3 2 5" xfId="17199" xr:uid="{00000000-0005-0000-0000-00008E430000}"/>
    <cellStyle name="Vírgula 2 8 3 3" xfId="294" xr:uid="{00000000-0005-0000-0000-00008F430000}"/>
    <cellStyle name="Vírgula 2 8 3 3 2" xfId="17345" xr:uid="{00000000-0005-0000-0000-000090430000}"/>
    <cellStyle name="Vírgula 2 8 3 3 2 2" xfId="17346" xr:uid="{00000000-0005-0000-0000-000091430000}"/>
    <cellStyle name="Vírgula 2 8 3 3 3" xfId="17347" xr:uid="{00000000-0005-0000-0000-000092430000}"/>
    <cellStyle name="Vírgula 2 8 3 3 4" xfId="17211" xr:uid="{00000000-0005-0000-0000-000093430000}"/>
    <cellStyle name="Vírgula 2 8 3 4" xfId="453" xr:uid="{00000000-0005-0000-0000-000094430000}"/>
    <cellStyle name="Vírgula 2 8 3 4 2" xfId="17349" xr:uid="{00000000-0005-0000-0000-000095430000}"/>
    <cellStyle name="Vírgula 2 8 3 4 3" xfId="17348" xr:uid="{00000000-0005-0000-0000-000096430000}"/>
    <cellStyle name="Vírgula 2 8 3 5" xfId="12822" xr:uid="{00000000-0005-0000-0000-000097430000}"/>
    <cellStyle name="Vírgula 2 8 3 5 2" xfId="17350" xr:uid="{00000000-0005-0000-0000-000098430000}"/>
    <cellStyle name="Vírgula 2 8 3 6" xfId="17186" xr:uid="{00000000-0005-0000-0000-000099430000}"/>
    <cellStyle name="Vírgula 2 8 4" xfId="217" xr:uid="{00000000-0005-0000-0000-00009A430000}"/>
    <cellStyle name="Vírgula 2 8 4 2" xfId="313" xr:uid="{00000000-0005-0000-0000-00009B430000}"/>
    <cellStyle name="Vírgula 2 8 4 2 2" xfId="17351" xr:uid="{00000000-0005-0000-0000-00009C430000}"/>
    <cellStyle name="Vírgula 2 8 4 2 2 2" xfId="17352" xr:uid="{00000000-0005-0000-0000-00009D430000}"/>
    <cellStyle name="Vírgula 2 8 4 2 3" xfId="17353" xr:uid="{00000000-0005-0000-0000-00009E430000}"/>
    <cellStyle name="Vírgula 2 8 4 2 4" xfId="17215" xr:uid="{00000000-0005-0000-0000-00009F430000}"/>
    <cellStyle name="Vírgula 2 8 4 3" xfId="455" xr:uid="{00000000-0005-0000-0000-0000A0430000}"/>
    <cellStyle name="Vírgula 2 8 4 3 2" xfId="17355" xr:uid="{00000000-0005-0000-0000-0000A1430000}"/>
    <cellStyle name="Vírgula 2 8 4 3 3" xfId="17354" xr:uid="{00000000-0005-0000-0000-0000A2430000}"/>
    <cellStyle name="Vírgula 2 8 4 4" xfId="14305" xr:uid="{00000000-0005-0000-0000-0000A3430000}"/>
    <cellStyle name="Vírgula 2 8 4 4 2" xfId="17356" xr:uid="{00000000-0005-0000-0000-0000A4430000}"/>
    <cellStyle name="Vírgula 2 8 4 5" xfId="17195" xr:uid="{00000000-0005-0000-0000-0000A5430000}"/>
    <cellStyle name="Vírgula 2 8 5" xfId="284" xr:uid="{00000000-0005-0000-0000-0000A6430000}"/>
    <cellStyle name="Vírgula 2 8 5 2" xfId="17357" xr:uid="{00000000-0005-0000-0000-0000A7430000}"/>
    <cellStyle name="Vírgula 2 8 5 2 2" xfId="17358" xr:uid="{00000000-0005-0000-0000-0000A8430000}"/>
    <cellStyle name="Vírgula 2 8 5 2 2 2" xfId="17359" xr:uid="{00000000-0005-0000-0000-0000A9430000}"/>
    <cellStyle name="Vírgula 2 8 5 2 3" xfId="17360" xr:uid="{00000000-0005-0000-0000-0000AA430000}"/>
    <cellStyle name="Vírgula 2 8 5 3" xfId="17361" xr:uid="{00000000-0005-0000-0000-0000AB430000}"/>
    <cellStyle name="Vírgula 2 8 5 3 2" xfId="17362" xr:uid="{00000000-0005-0000-0000-0000AC430000}"/>
    <cellStyle name="Vírgula 2 8 5 4" xfId="17363" xr:uid="{00000000-0005-0000-0000-0000AD430000}"/>
    <cellStyle name="Vírgula 2 8 5 5" xfId="17207" xr:uid="{00000000-0005-0000-0000-0000AE430000}"/>
    <cellStyle name="Vírgula 2 8 6" xfId="448" xr:uid="{00000000-0005-0000-0000-0000AF430000}"/>
    <cellStyle name="Vírgula 2 8 6 2" xfId="17365" xr:uid="{00000000-0005-0000-0000-0000B0430000}"/>
    <cellStyle name="Vírgula 2 8 6 2 2" xfId="17366" xr:uid="{00000000-0005-0000-0000-0000B1430000}"/>
    <cellStyle name="Vírgula 2 8 6 3" xfId="17367" xr:uid="{00000000-0005-0000-0000-0000B2430000}"/>
    <cellStyle name="Vírgula 2 8 6 4" xfId="17364" xr:uid="{00000000-0005-0000-0000-0000B3430000}"/>
    <cellStyle name="Vírgula 2 8 7" xfId="10633" xr:uid="{00000000-0005-0000-0000-0000B4430000}"/>
    <cellStyle name="Vírgula 2 8 7 2" xfId="17369" xr:uid="{00000000-0005-0000-0000-0000B5430000}"/>
    <cellStyle name="Vírgula 2 8 7 3" xfId="17368" xr:uid="{00000000-0005-0000-0000-0000B6430000}"/>
    <cellStyle name="Vírgula 2 8 8" xfId="17370" xr:uid="{00000000-0005-0000-0000-0000B7430000}"/>
    <cellStyle name="Vírgula 2 8 9" xfId="17173" xr:uid="{00000000-0005-0000-0000-0000B8430000}"/>
    <cellStyle name="Vírgula 2 9" xfId="11326" xr:uid="{00000000-0005-0000-0000-0000B9430000}"/>
    <cellStyle name="Vírgula 2 9 2" xfId="12209" xr:uid="{00000000-0005-0000-0000-0000BA430000}"/>
    <cellStyle name="Vírgula 2 9 2 2" xfId="14110" xr:uid="{00000000-0005-0000-0000-0000BB430000}"/>
    <cellStyle name="Vírgula 2 9 2 2 2" xfId="16962" xr:uid="{00000000-0005-0000-0000-0000BC430000}"/>
    <cellStyle name="Vírgula 2 9 2 3" xfId="15501" xr:uid="{00000000-0005-0000-0000-0000BD430000}"/>
    <cellStyle name="Vírgula 2 9 3" xfId="13310" xr:uid="{00000000-0005-0000-0000-0000BE430000}"/>
    <cellStyle name="Vírgula 2 9 3 2" xfId="16164" xr:uid="{00000000-0005-0000-0000-0000BF430000}"/>
    <cellStyle name="Vírgula 2 9 4" xfId="14703" xr:uid="{00000000-0005-0000-0000-0000C0430000}"/>
    <cellStyle name="Vírgula 2 9 5" xfId="17567" xr:uid="{00000000-0005-0000-0000-0000C1430000}"/>
    <cellStyle name="Vírgula 2_RESUMO - ORÇAMENTO" xfId="17581" xr:uid="{00000000-0005-0000-0000-0000C2430000}"/>
    <cellStyle name="Vírgula 3" xfId="522" xr:uid="{00000000-0005-0000-0000-0000C3430000}"/>
    <cellStyle name="Vírgula 3 2" xfId="10433" xr:uid="{00000000-0005-0000-0000-0000C4430000}"/>
    <cellStyle name="Vírgula 3 2 2" xfId="11254" xr:uid="{00000000-0005-0000-0000-0000C5430000}"/>
    <cellStyle name="Vírgula 3 2 2 2" xfId="12204" xr:uid="{00000000-0005-0000-0000-0000C6430000}"/>
    <cellStyle name="Vírgula 3 2 2 2 2" xfId="14105" xr:uid="{00000000-0005-0000-0000-0000C7430000}"/>
    <cellStyle name="Vírgula 3 2 2 2 2 2" xfId="16957" xr:uid="{00000000-0005-0000-0000-0000C8430000}"/>
    <cellStyle name="Vírgula 3 2 2 2 3" xfId="15496" xr:uid="{00000000-0005-0000-0000-0000C9430000}"/>
    <cellStyle name="Vírgula 3 2 2 3" xfId="13305" xr:uid="{00000000-0005-0000-0000-0000CA430000}"/>
    <cellStyle name="Vírgula 3 2 2 3 2" xfId="16159" xr:uid="{00000000-0005-0000-0000-0000CB430000}"/>
    <cellStyle name="Vírgula 3 2 2 4" xfId="14698" xr:uid="{00000000-0005-0000-0000-0000CC430000}"/>
    <cellStyle name="Vírgula 3 2 2 5" xfId="531" xr:uid="{00000000-0005-0000-0000-0000CD430000}"/>
    <cellStyle name="Vírgula 3 2 2 6" xfId="17556" xr:uid="{00000000-0005-0000-0000-0000CE430000}"/>
    <cellStyle name="Vírgula 3 2 3" xfId="11804" xr:uid="{00000000-0005-0000-0000-0000CF430000}"/>
    <cellStyle name="Vírgula 3 2 3 2" xfId="13706" xr:uid="{00000000-0005-0000-0000-0000D0430000}"/>
    <cellStyle name="Vírgula 3 2 3 2 2" xfId="16558" xr:uid="{00000000-0005-0000-0000-0000D1430000}"/>
    <cellStyle name="Vírgula 3 2 3 3" xfId="15097" xr:uid="{00000000-0005-0000-0000-0000D2430000}"/>
    <cellStyle name="Vírgula 3 2 4" xfId="9657" xr:uid="{00000000-0005-0000-0000-0000D3430000}"/>
    <cellStyle name="Vírgula 3 2 5" xfId="17425" xr:uid="{00000000-0005-0000-0000-0000D4430000}"/>
    <cellStyle name="Vírgula 3 3" xfId="11253" xr:uid="{00000000-0005-0000-0000-0000D5430000}"/>
    <cellStyle name="Vírgula 3 3 2" xfId="12203" xr:uid="{00000000-0005-0000-0000-0000D6430000}"/>
    <cellStyle name="Vírgula 3 3 2 2" xfId="14104" xr:uid="{00000000-0005-0000-0000-0000D7430000}"/>
    <cellStyle name="Vírgula 3 3 2 2 2" xfId="16956" xr:uid="{00000000-0005-0000-0000-0000D8430000}"/>
    <cellStyle name="Vírgula 3 3 2 3" xfId="15495" xr:uid="{00000000-0005-0000-0000-0000D9430000}"/>
    <cellStyle name="Vírgula 3 3 3" xfId="13304" xr:uid="{00000000-0005-0000-0000-0000DA430000}"/>
    <cellStyle name="Vírgula 3 3 3 2" xfId="16158" xr:uid="{00000000-0005-0000-0000-0000DB430000}"/>
    <cellStyle name="Vírgula 3 3 4" xfId="14697" xr:uid="{00000000-0005-0000-0000-0000DC430000}"/>
    <cellStyle name="Vírgula 3 3 5" xfId="17531" xr:uid="{00000000-0005-0000-0000-0000DD430000}"/>
    <cellStyle name="Vírgula 3 4" xfId="11803" xr:uid="{00000000-0005-0000-0000-0000DE430000}"/>
    <cellStyle name="Vírgula 3 4 2" xfId="13705" xr:uid="{00000000-0005-0000-0000-0000DF430000}"/>
    <cellStyle name="Vírgula 3 4 2 2" xfId="16557" xr:uid="{00000000-0005-0000-0000-0000E0430000}"/>
    <cellStyle name="Vírgula 3 4 3" xfId="15096" xr:uid="{00000000-0005-0000-0000-0000E1430000}"/>
    <cellStyle name="Vírgula 3 4 4" xfId="17563" xr:uid="{00000000-0005-0000-0000-0000E2430000}"/>
    <cellStyle name="Vírgula 3 5" xfId="12804" xr:uid="{00000000-0005-0000-0000-0000E3430000}"/>
    <cellStyle name="Vírgula 3 5 2" xfId="15691" xr:uid="{00000000-0005-0000-0000-0000E4430000}"/>
    <cellStyle name="Vírgula 3 6" xfId="14300" xr:uid="{00000000-0005-0000-0000-0000E5430000}"/>
    <cellStyle name="Vírgula 3 7" xfId="10432" xr:uid="{00000000-0005-0000-0000-0000E6430000}"/>
    <cellStyle name="Vírgula 3 8" xfId="540" xr:uid="{00000000-0005-0000-0000-0000E7430000}"/>
    <cellStyle name="Vírgula 3 9" xfId="17413" xr:uid="{00000000-0005-0000-0000-0000E8430000}"/>
    <cellStyle name="Vírgula 4" xfId="10569" xr:uid="{00000000-0005-0000-0000-0000E9430000}"/>
    <cellStyle name="Vírgula 4 2" xfId="11255" xr:uid="{00000000-0005-0000-0000-0000EA430000}"/>
    <cellStyle name="Vírgula 4 2 2" xfId="12205" xr:uid="{00000000-0005-0000-0000-0000EB430000}"/>
    <cellStyle name="Vírgula 4 2 2 2" xfId="14106" xr:uid="{00000000-0005-0000-0000-0000EC430000}"/>
    <cellStyle name="Vírgula 4 2 2 2 2" xfId="16958" xr:uid="{00000000-0005-0000-0000-0000ED430000}"/>
    <cellStyle name="Vírgula 4 2 2 3" xfId="15497" xr:uid="{00000000-0005-0000-0000-0000EE430000}"/>
    <cellStyle name="Vírgula 4 2 2 4" xfId="17562" xr:uid="{00000000-0005-0000-0000-0000EF430000}"/>
    <cellStyle name="Vírgula 4 2 3" xfId="13306" xr:uid="{00000000-0005-0000-0000-0000F0430000}"/>
    <cellStyle name="Vírgula 4 2 3 2" xfId="16160" xr:uid="{00000000-0005-0000-0000-0000F1430000}"/>
    <cellStyle name="Vírgula 4 2 4" xfId="14699" xr:uid="{00000000-0005-0000-0000-0000F2430000}"/>
    <cellStyle name="Vírgula 4 2 5" xfId="17517" xr:uid="{00000000-0005-0000-0000-0000F3430000}"/>
    <cellStyle name="Vírgula 4 3" xfId="11806" xr:uid="{00000000-0005-0000-0000-0000F4430000}"/>
    <cellStyle name="Vírgula 4 3 2" xfId="13707" xr:uid="{00000000-0005-0000-0000-0000F5430000}"/>
    <cellStyle name="Vírgula 4 3 2 2" xfId="16559" xr:uid="{00000000-0005-0000-0000-0000F6430000}"/>
    <cellStyle name="Vírgula 4 3 3" xfId="15098" xr:uid="{00000000-0005-0000-0000-0000F7430000}"/>
    <cellStyle name="Vírgula 4 3 4" xfId="17535" xr:uid="{00000000-0005-0000-0000-0000F8430000}"/>
    <cellStyle name="Vírgula 4 4" xfId="12814" xr:uid="{00000000-0005-0000-0000-0000F9430000}"/>
    <cellStyle name="Vírgula 4 4 2" xfId="15693" xr:uid="{00000000-0005-0000-0000-0000FA430000}"/>
    <cellStyle name="Vírgula 4 4 3" xfId="17551" xr:uid="{00000000-0005-0000-0000-0000FB430000}"/>
    <cellStyle name="Vírgula 4 5" xfId="14301" xr:uid="{00000000-0005-0000-0000-0000FC430000}"/>
    <cellStyle name="Vírgula 4 6" xfId="16966" xr:uid="{00000000-0005-0000-0000-0000FD430000}"/>
    <cellStyle name="Vírgula 4 7" xfId="17421" xr:uid="{00000000-0005-0000-0000-0000FE430000}"/>
    <cellStyle name="Vírgula 5" xfId="526" xr:uid="{00000000-0005-0000-0000-0000FF430000}"/>
    <cellStyle name="Vírgula 5 2" xfId="527" xr:uid="{00000000-0005-0000-0000-000000440000}"/>
    <cellStyle name="Vírgula 5 2 2" xfId="12208" xr:uid="{00000000-0005-0000-0000-000001440000}"/>
    <cellStyle name="Vírgula 5 2 2 2" xfId="14109" xr:uid="{00000000-0005-0000-0000-000002440000}"/>
    <cellStyle name="Vírgula 5 2 2 2 2" xfId="16961" xr:uid="{00000000-0005-0000-0000-000003440000}"/>
    <cellStyle name="Vírgula 5 2 2 3" xfId="15500" xr:uid="{00000000-0005-0000-0000-000004440000}"/>
    <cellStyle name="Vírgula 5 2 3" xfId="13309" xr:uid="{00000000-0005-0000-0000-000005440000}"/>
    <cellStyle name="Vírgula 5 2 3 2" xfId="16163" xr:uid="{00000000-0005-0000-0000-000006440000}"/>
    <cellStyle name="Vírgula 5 2 4" xfId="14702" xr:uid="{00000000-0005-0000-0000-000007440000}"/>
    <cellStyle name="Vírgula 5 2 5" xfId="11258" xr:uid="{00000000-0005-0000-0000-000008440000}"/>
    <cellStyle name="Vírgula 5 2 6" xfId="17422" xr:uid="{00000000-0005-0000-0000-000009440000}"/>
    <cellStyle name="Vírgula 5 3" xfId="528" xr:uid="{00000000-0005-0000-0000-00000A440000}"/>
    <cellStyle name="Vírgula 5 3 2" xfId="13710" xr:uid="{00000000-0005-0000-0000-00000B440000}"/>
    <cellStyle name="Vírgula 5 3 2 2" xfId="16562" xr:uid="{00000000-0005-0000-0000-00000C440000}"/>
    <cellStyle name="Vírgula 5 3 3" xfId="15101" xr:uid="{00000000-0005-0000-0000-00000D440000}"/>
    <cellStyle name="Vírgula 5 3 4" xfId="11809" xr:uid="{00000000-0005-0000-0000-00000E440000}"/>
    <cellStyle name="Vírgula 5 4" xfId="10575" xr:uid="{00000000-0005-0000-0000-00000F440000}"/>
    <cellStyle name="Vírgula 5 5" xfId="17513" xr:uid="{00000000-0005-0000-0000-000010440000}"/>
    <cellStyle name="Vírgula 6" xfId="10638" xr:uid="{00000000-0005-0000-0000-000011440000}"/>
    <cellStyle name="Vírgula 6 2" xfId="11814" xr:uid="{00000000-0005-0000-0000-000012440000}"/>
    <cellStyle name="Vírgula 6 2 2" xfId="13715" xr:uid="{00000000-0005-0000-0000-000013440000}"/>
    <cellStyle name="Vírgula 6 2 2 2" xfId="16567" xr:uid="{00000000-0005-0000-0000-000014440000}"/>
    <cellStyle name="Vírgula 6 2 3" xfId="15106" xr:uid="{00000000-0005-0000-0000-000015440000}"/>
    <cellStyle name="Vírgula 6 2 4" xfId="17554" xr:uid="{00000000-0005-0000-0000-000016440000}"/>
    <cellStyle name="Vírgula 6 3" xfId="12825" xr:uid="{00000000-0005-0000-0000-000017440000}"/>
    <cellStyle name="Vírgula 6 3 2" xfId="15702" xr:uid="{00000000-0005-0000-0000-000018440000}"/>
    <cellStyle name="Vírgula 6 4" xfId="14308" xr:uid="{00000000-0005-0000-0000-000019440000}"/>
    <cellStyle name="Vírgula 6 5" xfId="17536" xr:uid="{00000000-0005-0000-0000-00001A440000}"/>
    <cellStyle name="Vírgula 7" xfId="10632" xr:uid="{00000000-0005-0000-0000-00001B440000}"/>
    <cellStyle name="Vírgula 7 2" xfId="11810" xr:uid="{00000000-0005-0000-0000-00001C440000}"/>
    <cellStyle name="Vírgula 7 2 2" xfId="13711" xr:uid="{00000000-0005-0000-0000-00001D440000}"/>
    <cellStyle name="Vírgula 7 2 2 2" xfId="16563" xr:uid="{00000000-0005-0000-0000-00001E440000}"/>
    <cellStyle name="Vírgula 7 2 3" xfId="15102" xr:uid="{00000000-0005-0000-0000-00001F440000}"/>
    <cellStyle name="Vírgula 7 3" xfId="12821" xr:uid="{00000000-0005-0000-0000-000020440000}"/>
    <cellStyle name="Vírgula 7 3 2" xfId="15698" xr:uid="{00000000-0005-0000-0000-000021440000}"/>
    <cellStyle name="Vírgula 7 4" xfId="14304" xr:uid="{00000000-0005-0000-0000-000022440000}"/>
    <cellStyle name="Vírgula 7 5" xfId="17410" xr:uid="{00000000-0005-0000-0000-000023440000}"/>
    <cellStyle name="Vírgula 8" xfId="11401" xr:uid="{00000000-0005-0000-0000-000024440000}"/>
    <cellStyle name="Vírgula 8 2" xfId="13316" xr:uid="{00000000-0005-0000-0000-000025440000}"/>
    <cellStyle name="Vírgula 8 2 2" xfId="16168" xr:uid="{00000000-0005-0000-0000-000026440000}"/>
    <cellStyle name="Vírgula 8 2 3" xfId="17569" xr:uid="{00000000-0005-0000-0000-000027440000}"/>
    <cellStyle name="Vírgula 8 3" xfId="14707" xr:uid="{00000000-0005-0000-0000-000028440000}"/>
    <cellStyle name="Vírgula 8 4" xfId="17538" xr:uid="{00000000-0005-0000-0000-000029440000}"/>
    <cellStyle name="Vírgula 9" xfId="12608" xr:uid="{00000000-0005-0000-0000-00002A440000}"/>
    <cellStyle name="Vírgula 9 2" xfId="15502" xr:uid="{00000000-0005-0000-0000-00002B440000}"/>
    <cellStyle name="Vírgula 9 3" xfId="17541" xr:uid="{00000000-0005-0000-0000-00002C440000}"/>
    <cellStyle name="Vírgula0" xfId="134" xr:uid="{00000000-0005-0000-0000-00002D440000}"/>
    <cellStyle name="Währung [0]_Hammerson Tenancy Schedules" xfId="10434" xr:uid="{00000000-0005-0000-0000-00002E440000}"/>
    <cellStyle name="Währung_Hammerson Tenancy Schedules" xfId="10435" xr:uid="{00000000-0005-0000-0000-00002F440000}"/>
    <cellStyle name="Warning Text 2" xfId="52" xr:uid="{00000000-0005-0000-0000-000030440000}"/>
    <cellStyle name="Warning Text 2 2" xfId="271" xr:uid="{00000000-0005-0000-0000-000031440000}"/>
    <cellStyle name="Warning Text 2 3" xfId="456" xr:uid="{00000000-0005-0000-0000-000032440000}"/>
    <cellStyle name="Warning Text 2 4" xfId="17397" xr:uid="{00000000-0005-0000-0000-000033440000}"/>
    <cellStyle name="Warning Text 3" xfId="28" xr:uid="{00000000-0005-0000-0000-000034440000}"/>
    <cellStyle name="White" xfId="10436" xr:uid="{00000000-0005-0000-0000-000035440000}"/>
    <cellStyle name="x" xfId="10437" xr:uid="{00000000-0005-0000-0000-000036440000}"/>
    <cellStyle name="x_01 AVP_ Project Infinitum" xfId="10438" xr:uid="{00000000-0005-0000-0000-000037440000}"/>
    <cellStyle name="x_01_WACC Colombia_Analysis" xfId="10439" xr:uid="{00000000-0005-0000-0000-000038440000}"/>
    <cellStyle name="x_04 WACC Vivax" xfId="10440" xr:uid="{00000000-0005-0000-0000-000039440000}"/>
    <cellStyle name="x_avp" xfId="10441" xr:uid="{00000000-0005-0000-0000-00003A440000}"/>
    <cellStyle name="x_AVP_ NewCo" xfId="10442" xr:uid="{00000000-0005-0000-0000-00003B440000}"/>
    <cellStyle name="x_base DCF" xfId="10443" xr:uid="{00000000-0005-0000-0000-00003C440000}"/>
    <cellStyle name="x_Corporate Model_base case" xfId="10444" xr:uid="{00000000-0005-0000-0000-00003D440000}"/>
    <cellStyle name="x_Current Malls" xfId="10445" xr:uid="{00000000-0005-0000-0000-00003E440000}"/>
    <cellStyle name="x_Financiamentos Aliansce2" xfId="10446" xr:uid="{00000000-0005-0000-0000-00003F440000}"/>
    <cellStyle name="x_Financiamentos Aliansce3" xfId="10447" xr:uid="{00000000-0005-0000-0000-000040440000}"/>
    <cellStyle name="x_Modelo BRMalls_Carraz" xfId="10448" xr:uid="{00000000-0005-0000-0000-000041440000}"/>
    <cellStyle name="x_Modelo em construçào_FINANCIALS thiago" xfId="10449" xr:uid="{00000000-0005-0000-0000-000042440000}"/>
    <cellStyle name="x_Orc SCGR" xfId="10450" xr:uid="{00000000-0005-0000-0000-000043440000}"/>
    <cellStyle name="x_Orçamento 2009_Cash  Funding" xfId="10451" xr:uid="{00000000-0005-0000-0000-000044440000}"/>
    <cellStyle name="x_Sovereign Bonds 060705" xfId="10452" xr:uid="{00000000-0005-0000-0000-000045440000}"/>
    <cellStyle name="x_Sovereign Bonds 060705 (version 1)" xfId="10453" xr:uid="{00000000-0005-0000-0000-000046440000}"/>
    <cellStyle name="x_Sovereign Bonds 060705 (version 1)_01 NET DCF Model" xfId="10454" xr:uid="{00000000-0005-0000-0000-000047440000}"/>
    <cellStyle name="x_Sovereign Bonds 060705 (version 1)_03 Embratel DCF Model_Loscos" xfId="10455" xr:uid="{00000000-0005-0000-0000-000048440000}"/>
    <cellStyle name="x_Sovereign Bonds 060705 (version 1)_03 Embratel DCF Model_Loscos_base DCF" xfId="10456" xr:uid="{00000000-0005-0000-0000-000049440000}"/>
    <cellStyle name="x_Sovereign Bonds 060705 (version 1)_03 Embratel DCF Model_Loscos_Corporate Model_base case" xfId="10457" xr:uid="{00000000-0005-0000-0000-00004A440000}"/>
    <cellStyle name="x_Sovereign Bonds 060705 (version 1)_03 Embratel DCF Model_Loscos_Current Malls" xfId="10458" xr:uid="{00000000-0005-0000-0000-00004B440000}"/>
    <cellStyle name="x_Sovereign Bonds 060705 (version 1)_03 Embratel DCF Model_Loscos_Financiamentos Aliansce2" xfId="10459" xr:uid="{00000000-0005-0000-0000-00004C440000}"/>
    <cellStyle name="x_Sovereign Bonds 060705 (version 1)_03 Embratel DCF Model_Loscos_Financiamentos Aliansce3" xfId="10460" xr:uid="{00000000-0005-0000-0000-00004D440000}"/>
    <cellStyle name="x_Sovereign Bonds 060705 (version 1)_03 Embratel DCF Model_Loscos_Modelo BRMalls_Carraz" xfId="10461" xr:uid="{00000000-0005-0000-0000-00004E440000}"/>
    <cellStyle name="x_Sovereign Bonds 060705 (version 1)_03 Embratel DCF Model_Loscos_Modelo em construçào_FINANCIALS thiago" xfId="10462" xr:uid="{00000000-0005-0000-0000-00004F440000}"/>
    <cellStyle name="x_Sovereign Bonds 060705 (version 1)_03 Embratel DCF Model_Loscos_Orc SCGR" xfId="10463" xr:uid="{00000000-0005-0000-0000-000050440000}"/>
    <cellStyle name="x_Sovereign Bonds 060705 (version 1)_03 Embratel DCF Model_Loscos_Orçamento 2009_Cash  Funding" xfId="10464" xr:uid="{00000000-0005-0000-0000-000051440000}"/>
    <cellStyle name="x_Sovereign Bonds 060705 (version 1)_05 NET DCF Model" xfId="10465" xr:uid="{00000000-0005-0000-0000-000052440000}"/>
    <cellStyle name="x_Sovereign Bonds 060705 (version 1)_05 TMX Brazil DCF Model" xfId="10466" xr:uid="{00000000-0005-0000-0000-000053440000}"/>
    <cellStyle name="x_Sovereign Bonds 060705 (version 1)_base DCF" xfId="10467" xr:uid="{00000000-0005-0000-0000-000054440000}"/>
    <cellStyle name="x_Sovereign Bonds 060705 (version 1)_Consolidação" xfId="10468" xr:uid="{00000000-0005-0000-0000-000055440000}"/>
    <cellStyle name="x_Sovereign Bonds 060705 (version 1)_Consolidação IMOB" xfId="10469" xr:uid="{00000000-0005-0000-0000-000056440000}"/>
    <cellStyle name="x_Sovereign Bonds 060705 (version 1)_Consolidação IMOB_Financiamentos Aliansce2" xfId="10470" xr:uid="{00000000-0005-0000-0000-000057440000}"/>
    <cellStyle name="x_Sovereign Bonds 060705 (version 1)_Consolidação IMOB_Financiamentos Aliansce3" xfId="10471" xr:uid="{00000000-0005-0000-0000-000058440000}"/>
    <cellStyle name="x_Sovereign Bonds 060705 (version 1)_Consolidação IMOB_Orc SCGR" xfId="10472" xr:uid="{00000000-0005-0000-0000-000059440000}"/>
    <cellStyle name="x_Sovereign Bonds 060705 (version 1)_Consolidação_Financiamentos Aliansce2" xfId="10473" xr:uid="{00000000-0005-0000-0000-00005A440000}"/>
    <cellStyle name="x_Sovereign Bonds 060705 (version 1)_Consolidação_Financiamentos Aliansce3" xfId="10474" xr:uid="{00000000-0005-0000-0000-00005B440000}"/>
    <cellStyle name="x_Sovereign Bonds 060705 (version 1)_Consolidação_Orc SCGR" xfId="10475" xr:uid="{00000000-0005-0000-0000-00005C440000}"/>
    <cellStyle name="x_Sovereign Bonds 060705 (version 1)_Corporate Model_base case" xfId="10476" xr:uid="{00000000-0005-0000-0000-00005D440000}"/>
    <cellStyle name="x_Sovereign Bonds 060705 (version 1)_Current Malls" xfId="10477" xr:uid="{00000000-0005-0000-0000-00005E440000}"/>
    <cellStyle name="x_Sovereign Bonds 060705 (version 1)_Estudo de Viabilidade -IMOB Henri" xfId="10478" xr:uid="{00000000-0005-0000-0000-00005F440000}"/>
    <cellStyle name="x_Sovereign Bonds 060705 (version 1)_Estudo de Viabilidade -IMOB Henri_Financiamentos Aliansce2" xfId="10479" xr:uid="{00000000-0005-0000-0000-000060440000}"/>
    <cellStyle name="x_Sovereign Bonds 060705 (version 1)_Estudo de Viabilidade -IMOB Henri_Financiamentos Aliansce3" xfId="10480" xr:uid="{00000000-0005-0000-0000-000061440000}"/>
    <cellStyle name="x_Sovereign Bonds 060705 (version 1)_Estudo de Viabilidade -IMOB Henri_Orc SCGR" xfId="10481" xr:uid="{00000000-0005-0000-0000-000062440000}"/>
    <cellStyle name="x_Sovereign Bonds 060705 (version 1)_Financiamentos Aliansce2" xfId="10482" xr:uid="{00000000-0005-0000-0000-000063440000}"/>
    <cellStyle name="x_Sovereign Bonds 060705 (version 1)_Financiamentos Aliansce3" xfId="10483" xr:uid="{00000000-0005-0000-0000-000064440000}"/>
    <cellStyle name="x_Sovereign Bonds 060705 (version 1)_FP 100" xfId="10484" xr:uid="{00000000-0005-0000-0000-000065440000}"/>
    <cellStyle name="x_Sovereign Bonds 060705 (version 1)_FP 100_Financiamentos Aliansce2" xfId="10485" xr:uid="{00000000-0005-0000-0000-000066440000}"/>
    <cellStyle name="x_Sovereign Bonds 060705 (version 1)_FP 100_Financiamentos Aliansce3" xfId="10486" xr:uid="{00000000-0005-0000-0000-000067440000}"/>
    <cellStyle name="x_Sovereign Bonds 060705 (version 1)_FP 100_Orc SCGR" xfId="10487" xr:uid="{00000000-0005-0000-0000-000068440000}"/>
    <cellStyle name="x_Sovereign Bonds 060705 (version 1)_Modelo BRMalls_Carraz" xfId="10488" xr:uid="{00000000-0005-0000-0000-000069440000}"/>
    <cellStyle name="x_Sovereign Bonds 060705 (version 1)_Modelo em construçào_FINANCIALS thiago" xfId="10489" xr:uid="{00000000-0005-0000-0000-00006A440000}"/>
    <cellStyle name="x_Sovereign Bonds 060705 (version 1)_Orc SCGR" xfId="10490" xr:uid="{00000000-0005-0000-0000-00006B440000}"/>
    <cellStyle name="x_Sovereign Bonds 060705 (version 1)_Orçamento 2009_Cash  Funding" xfId="10491" xr:uid="{00000000-0005-0000-0000-00006C440000}"/>
    <cellStyle name="x_Sovereign Bonds 060705 (version 1)_Península" xfId="10492" xr:uid="{00000000-0005-0000-0000-00006D440000}"/>
    <cellStyle name="x_Sovereign Bonds 060705 (version 1)_Peninsula_0510" xfId="10493" xr:uid="{00000000-0005-0000-0000-00006E440000}"/>
    <cellStyle name="x_Sovereign Bonds 060705 (version 1)_Peninsula_0510_Financiamentos Aliansce2" xfId="10494" xr:uid="{00000000-0005-0000-0000-00006F440000}"/>
    <cellStyle name="x_Sovereign Bonds 060705 (version 1)_Peninsula_0510_Financiamentos Aliansce3" xfId="10495" xr:uid="{00000000-0005-0000-0000-000070440000}"/>
    <cellStyle name="x_Sovereign Bonds 060705 (version 1)_Peninsula_0510_Orc SCGR" xfId="10496" xr:uid="{00000000-0005-0000-0000-000071440000}"/>
    <cellStyle name="x_Sovereign Bonds 060705 (version 1)_Península_Financiamentos Aliansce2" xfId="10497" xr:uid="{00000000-0005-0000-0000-000072440000}"/>
    <cellStyle name="x_Sovereign Bonds 060705 (version 1)_Península_Financiamentos Aliansce3" xfId="10498" xr:uid="{00000000-0005-0000-0000-000073440000}"/>
    <cellStyle name="x_Sovereign Bonds 060705 (version 1)_Península_Orc SCGR" xfId="10499" xr:uid="{00000000-0005-0000-0000-000074440000}"/>
    <cellStyle name="x_Sovereign Bonds 060705 (version 1)_Resumo Juros e Variações" xfId="10500" xr:uid="{00000000-0005-0000-0000-000075440000}"/>
    <cellStyle name="x_Sovereign Bonds 060705 (version 1)_Resumo Juros e Variações_Financiamentos Aliansce2" xfId="10501" xr:uid="{00000000-0005-0000-0000-000076440000}"/>
    <cellStyle name="x_Sovereign Bonds 060705 (version 1)_Resumo Juros e Variações_Financiamentos Aliansce3" xfId="10502" xr:uid="{00000000-0005-0000-0000-000077440000}"/>
    <cellStyle name="x_Sovereign Bonds 060705 (version 1)_Resumo Juros e Variações_Orc SCGR" xfId="10503" xr:uid="{00000000-0005-0000-0000-000078440000}"/>
    <cellStyle name="x_Sovereign Bonds 060705_1" xfId="10504" xr:uid="{00000000-0005-0000-0000-000079440000}"/>
    <cellStyle name="x_Sovereign Bonds 060705_1_01 NET DCF Model" xfId="10505" xr:uid="{00000000-0005-0000-0000-00007A440000}"/>
    <cellStyle name="x_Sovereign Bonds 060705_1_03 Embratel DCF Model_Loscos" xfId="10506" xr:uid="{00000000-0005-0000-0000-00007B440000}"/>
    <cellStyle name="x_Sovereign Bonds 060705_1_03 Embratel DCF Model_Loscos_base DCF" xfId="10507" xr:uid="{00000000-0005-0000-0000-00007C440000}"/>
    <cellStyle name="x_Sovereign Bonds 060705_1_03 Embratel DCF Model_Loscos_Corporate Model_base case" xfId="10508" xr:uid="{00000000-0005-0000-0000-00007D440000}"/>
    <cellStyle name="x_Sovereign Bonds 060705_1_03 Embratel DCF Model_Loscos_Current Malls" xfId="10509" xr:uid="{00000000-0005-0000-0000-00007E440000}"/>
    <cellStyle name="x_Sovereign Bonds 060705_1_03 Embratel DCF Model_Loscos_Financiamentos Aliansce2" xfId="10510" xr:uid="{00000000-0005-0000-0000-00007F440000}"/>
    <cellStyle name="x_Sovereign Bonds 060705_1_03 Embratel DCF Model_Loscos_Financiamentos Aliansce3" xfId="10511" xr:uid="{00000000-0005-0000-0000-000080440000}"/>
    <cellStyle name="x_Sovereign Bonds 060705_1_03 Embratel DCF Model_Loscos_Modelo BRMalls_Carraz" xfId="10512" xr:uid="{00000000-0005-0000-0000-000081440000}"/>
    <cellStyle name="x_Sovereign Bonds 060705_1_03 Embratel DCF Model_Loscos_Modelo em construçào_FINANCIALS thiago" xfId="10513" xr:uid="{00000000-0005-0000-0000-000082440000}"/>
    <cellStyle name="x_Sovereign Bonds 060705_1_03 Embratel DCF Model_Loscos_Orc SCGR" xfId="10514" xr:uid="{00000000-0005-0000-0000-000083440000}"/>
    <cellStyle name="x_Sovereign Bonds 060705_1_03 Embratel DCF Model_Loscos_Orçamento 2009_Cash  Funding" xfId="10515" xr:uid="{00000000-0005-0000-0000-000084440000}"/>
    <cellStyle name="x_Sovereign Bonds 060705_1_05 NET DCF Model" xfId="10516" xr:uid="{00000000-0005-0000-0000-000085440000}"/>
    <cellStyle name="x_Sovereign Bonds 060705_1_05 TMX Brazil DCF Model" xfId="10517" xr:uid="{00000000-0005-0000-0000-000086440000}"/>
    <cellStyle name="x_Sovereign Bonds 060705_1_base DCF" xfId="10518" xr:uid="{00000000-0005-0000-0000-000087440000}"/>
    <cellStyle name="x_Sovereign Bonds 060705_1_Consolidação" xfId="10519" xr:uid="{00000000-0005-0000-0000-000088440000}"/>
    <cellStyle name="x_Sovereign Bonds 060705_1_Consolidação IMOB" xfId="10520" xr:uid="{00000000-0005-0000-0000-000089440000}"/>
    <cellStyle name="x_Sovereign Bonds 060705_1_Consolidação IMOB_Financiamentos Aliansce2" xfId="10521" xr:uid="{00000000-0005-0000-0000-00008A440000}"/>
    <cellStyle name="x_Sovereign Bonds 060705_1_Consolidação IMOB_Financiamentos Aliansce3" xfId="10522" xr:uid="{00000000-0005-0000-0000-00008B440000}"/>
    <cellStyle name="x_Sovereign Bonds 060705_1_Consolidação IMOB_Orc SCGR" xfId="10523" xr:uid="{00000000-0005-0000-0000-00008C440000}"/>
    <cellStyle name="x_Sovereign Bonds 060705_1_Consolidação_Financiamentos Aliansce2" xfId="10524" xr:uid="{00000000-0005-0000-0000-00008D440000}"/>
    <cellStyle name="x_Sovereign Bonds 060705_1_Consolidação_Financiamentos Aliansce3" xfId="10525" xr:uid="{00000000-0005-0000-0000-00008E440000}"/>
    <cellStyle name="x_Sovereign Bonds 060705_1_Consolidação_Orc SCGR" xfId="10526" xr:uid="{00000000-0005-0000-0000-00008F440000}"/>
    <cellStyle name="x_Sovereign Bonds 060705_1_Corporate Model_base case" xfId="10527" xr:uid="{00000000-0005-0000-0000-000090440000}"/>
    <cellStyle name="x_Sovereign Bonds 060705_1_Current Malls" xfId="10528" xr:uid="{00000000-0005-0000-0000-000091440000}"/>
    <cellStyle name="x_Sovereign Bonds 060705_1_Estudo de Viabilidade -IMOB Henri" xfId="10529" xr:uid="{00000000-0005-0000-0000-000092440000}"/>
    <cellStyle name="x_Sovereign Bonds 060705_1_Estudo de Viabilidade -IMOB Henri_Financiamentos Aliansce2" xfId="10530" xr:uid="{00000000-0005-0000-0000-000093440000}"/>
    <cellStyle name="x_Sovereign Bonds 060705_1_Estudo de Viabilidade -IMOB Henri_Financiamentos Aliansce3" xfId="10531" xr:uid="{00000000-0005-0000-0000-000094440000}"/>
    <cellStyle name="x_Sovereign Bonds 060705_1_Estudo de Viabilidade -IMOB Henri_Orc SCGR" xfId="10532" xr:uid="{00000000-0005-0000-0000-000095440000}"/>
    <cellStyle name="x_Sovereign Bonds 060705_1_Financiamentos Aliansce2" xfId="10533" xr:uid="{00000000-0005-0000-0000-000096440000}"/>
    <cellStyle name="x_Sovereign Bonds 060705_1_Financiamentos Aliansce3" xfId="10534" xr:uid="{00000000-0005-0000-0000-000097440000}"/>
    <cellStyle name="x_Sovereign Bonds 060705_1_FP 100" xfId="10535" xr:uid="{00000000-0005-0000-0000-000098440000}"/>
    <cellStyle name="x_Sovereign Bonds 060705_1_FP 100_Financiamentos Aliansce2" xfId="10536" xr:uid="{00000000-0005-0000-0000-000099440000}"/>
    <cellStyle name="x_Sovereign Bonds 060705_1_FP 100_Financiamentos Aliansce3" xfId="10537" xr:uid="{00000000-0005-0000-0000-00009A440000}"/>
    <cellStyle name="x_Sovereign Bonds 060705_1_FP 100_Orc SCGR" xfId="10538" xr:uid="{00000000-0005-0000-0000-00009B440000}"/>
    <cellStyle name="x_Sovereign Bonds 060705_1_Modelo BRMalls_Carraz" xfId="10539" xr:uid="{00000000-0005-0000-0000-00009C440000}"/>
    <cellStyle name="x_Sovereign Bonds 060705_1_Modelo em construçào_FINANCIALS thiago" xfId="10540" xr:uid="{00000000-0005-0000-0000-00009D440000}"/>
    <cellStyle name="x_Sovereign Bonds 060705_1_Orc SCGR" xfId="10541" xr:uid="{00000000-0005-0000-0000-00009E440000}"/>
    <cellStyle name="x_Sovereign Bonds 060705_1_Orçamento 2009_Cash  Funding" xfId="10542" xr:uid="{00000000-0005-0000-0000-00009F440000}"/>
    <cellStyle name="x_Sovereign Bonds 060705_1_Península" xfId="10543" xr:uid="{00000000-0005-0000-0000-0000A0440000}"/>
    <cellStyle name="x_Sovereign Bonds 060705_1_Peninsula_0510" xfId="10544" xr:uid="{00000000-0005-0000-0000-0000A1440000}"/>
    <cellStyle name="x_Sovereign Bonds 060705_1_Peninsula_0510_Financiamentos Aliansce2" xfId="10545" xr:uid="{00000000-0005-0000-0000-0000A2440000}"/>
    <cellStyle name="x_Sovereign Bonds 060705_1_Peninsula_0510_Financiamentos Aliansce3" xfId="10546" xr:uid="{00000000-0005-0000-0000-0000A3440000}"/>
    <cellStyle name="x_Sovereign Bonds 060705_1_Peninsula_0510_Orc SCGR" xfId="10547" xr:uid="{00000000-0005-0000-0000-0000A4440000}"/>
    <cellStyle name="x_Sovereign Bonds 060705_1_Península_Financiamentos Aliansce2" xfId="10548" xr:uid="{00000000-0005-0000-0000-0000A5440000}"/>
    <cellStyle name="x_Sovereign Bonds 060705_1_Península_Financiamentos Aliansce3" xfId="10549" xr:uid="{00000000-0005-0000-0000-0000A6440000}"/>
    <cellStyle name="x_Sovereign Bonds 060705_1_Península_Orc SCGR" xfId="10550" xr:uid="{00000000-0005-0000-0000-0000A7440000}"/>
    <cellStyle name="x_Sovereign Bonds 060705_1_Resumo Juros e Variações" xfId="10551" xr:uid="{00000000-0005-0000-0000-0000A8440000}"/>
    <cellStyle name="x_Sovereign Bonds 060705_1_Resumo Juros e Variações_Financiamentos Aliansce2" xfId="10552" xr:uid="{00000000-0005-0000-0000-0000A9440000}"/>
    <cellStyle name="x_Sovereign Bonds 060705_1_Resumo Juros e Variações_Financiamentos Aliansce3" xfId="10553" xr:uid="{00000000-0005-0000-0000-0000AA440000}"/>
    <cellStyle name="x_Sovereign Bonds 060705_1_Resumo Juros e Variações_Orc SCGR" xfId="10554" xr:uid="{00000000-0005-0000-0000-0000AB440000}"/>
    <cellStyle name="x_Sovereign Bonds 060705_base DCF" xfId="10555" xr:uid="{00000000-0005-0000-0000-0000AC440000}"/>
    <cellStyle name="x_Sovereign Bonds 060705_Corporate Model_base case" xfId="10556" xr:uid="{00000000-0005-0000-0000-0000AD440000}"/>
    <cellStyle name="x_Sovereign Bonds 060705_Current Malls" xfId="10557" xr:uid="{00000000-0005-0000-0000-0000AE440000}"/>
    <cellStyle name="x_Sovereign Bonds 060705_Financiamentos Aliansce2" xfId="10558" xr:uid="{00000000-0005-0000-0000-0000AF440000}"/>
    <cellStyle name="x_Sovereign Bonds 060705_Financiamentos Aliansce3" xfId="10559" xr:uid="{00000000-0005-0000-0000-0000B0440000}"/>
    <cellStyle name="x_Sovereign Bonds 060705_Modelo BRMalls_Carraz" xfId="10560" xr:uid="{00000000-0005-0000-0000-0000B1440000}"/>
    <cellStyle name="x_Sovereign Bonds 060705_Modelo em construçào_FINANCIALS thiago" xfId="10561" xr:uid="{00000000-0005-0000-0000-0000B2440000}"/>
    <cellStyle name="x_Sovereign Bonds 060705_Orc SCGR" xfId="10562" xr:uid="{00000000-0005-0000-0000-0000B3440000}"/>
    <cellStyle name="x_Sovereign Bonds 060705_Orçamento 2009_Cash  Funding" xfId="10563" xr:uid="{00000000-0005-0000-0000-0000B4440000}"/>
    <cellStyle name="year" xfId="10564" xr:uid="{00000000-0005-0000-0000-0000B5440000}"/>
    <cellStyle name="year 2" xfId="10565" xr:uid="{00000000-0005-0000-0000-0000B6440000}"/>
    <cellStyle name="year 2 2" xfId="17015" xr:uid="{00000000-0005-0000-0000-0000B7440000}"/>
    <cellStyle name="year 3" xfId="17014" xr:uid="{00000000-0005-0000-0000-0000B8440000}"/>
    <cellStyle name="YearlyColumn" xfId="10566" xr:uid="{00000000-0005-0000-0000-0000B9440000}"/>
    <cellStyle name="YearlyColumn 2" xfId="10567" xr:uid="{00000000-0005-0000-0000-0000BA440000}"/>
    <cellStyle name="Yen" xfId="10568" xr:uid="{00000000-0005-0000-0000-0000BB4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BR" sz="1400">
                <a:solidFill>
                  <a:srgbClr val="0A4263"/>
                </a:solidFill>
                <a:latin typeface="Compasse"/>
                <a:ea typeface="Compasse"/>
                <a:cs typeface="Compasse"/>
              </a:rPr>
              <a:t>TÍTULOS DETIDOS (% do PL)</a:t>
            </a:r>
          </a:p>
        </c:rich>
      </c:tx>
      <c:layout>
        <c:manualLayout>
          <c:xMode val="edge"/>
          <c:yMode val="edge"/>
          <c:x val="2.2758916008507064E-2"/>
          <c:y val="2.3068042369636499E-2"/>
        </c:manualLayout>
      </c:layout>
      <c:overlay val="1"/>
    </c:title>
    <c:autoTitleDeleted val="0"/>
    <c:plotArea>
      <c:layout>
        <c:manualLayout>
          <c:layoutTarget val="inner"/>
          <c:xMode val="edge"/>
          <c:yMode val="edge"/>
          <c:x val="2.4041946551973866E-4"/>
          <c:y val="9.9011056239869305E-2"/>
          <c:w val="0.44688325767250747"/>
          <c:h val="0.89151984897183401"/>
        </c:manualLayout>
      </c:layout>
      <c:doughnutChart>
        <c:varyColors val="1"/>
        <c:ser>
          <c:idx val="0"/>
          <c:order val="0"/>
          <c:spPr>
            <a:ln w="12700">
              <a:solidFill>
                <a:schemeClr val="bg1"/>
              </a:solidFill>
            </a:ln>
          </c:spPr>
          <c:dPt>
            <c:idx val="0"/>
            <c:bubble3D val="0"/>
            <c:spPr>
              <a:solidFill>
                <a:srgbClr val="0A4263"/>
              </a:solidFill>
              <a:ln w="12700">
                <a:solidFill>
                  <a:schemeClr val="bg1"/>
                </a:solidFill>
              </a:ln>
            </c:spPr>
            <c:extLst>
              <c:ext xmlns:c16="http://schemas.microsoft.com/office/drawing/2014/chart" uri="{C3380CC4-5D6E-409C-BE32-E72D297353CC}">
                <c16:uniqueId val="{00000001-D558-4B2B-8A6B-81DD61514FF4}"/>
              </c:ext>
            </c:extLst>
          </c:dPt>
          <c:dPt>
            <c:idx val="1"/>
            <c:bubble3D val="0"/>
            <c:spPr>
              <a:solidFill>
                <a:srgbClr val="00A0D7"/>
              </a:solidFill>
              <a:ln w="12700">
                <a:solidFill>
                  <a:schemeClr val="bg1"/>
                </a:solidFill>
              </a:ln>
            </c:spPr>
            <c:extLst>
              <c:ext xmlns:c16="http://schemas.microsoft.com/office/drawing/2014/chart" uri="{C3380CC4-5D6E-409C-BE32-E72D297353CC}">
                <c16:uniqueId val="{00000003-D558-4B2B-8A6B-81DD61514FF4}"/>
              </c:ext>
            </c:extLst>
          </c:dPt>
          <c:dPt>
            <c:idx val="2"/>
            <c:bubble3D val="0"/>
            <c:spPr>
              <a:solidFill>
                <a:srgbClr val="404040"/>
              </a:solidFill>
              <a:ln w="12700">
                <a:solidFill>
                  <a:schemeClr val="bg1"/>
                </a:solidFill>
              </a:ln>
            </c:spPr>
            <c:extLst>
              <c:ext xmlns:c16="http://schemas.microsoft.com/office/drawing/2014/chart" uri="{C3380CC4-5D6E-409C-BE32-E72D297353CC}">
                <c16:uniqueId val="{00000005-D558-4B2B-8A6B-81DD61514FF4}"/>
              </c:ext>
            </c:extLst>
          </c:dPt>
          <c:dPt>
            <c:idx val="3"/>
            <c:bubble3D val="0"/>
            <c:spPr>
              <a:solidFill>
                <a:srgbClr val="4F2A6D"/>
              </a:solidFill>
              <a:ln w="12700">
                <a:solidFill>
                  <a:schemeClr val="bg1"/>
                </a:solidFill>
              </a:ln>
            </c:spPr>
            <c:extLst>
              <c:ext xmlns:c16="http://schemas.microsoft.com/office/drawing/2014/chart" uri="{C3380CC4-5D6E-409C-BE32-E72D297353CC}">
                <c16:uniqueId val="{00000007-D558-4B2B-8A6B-81DD61514FF4}"/>
              </c:ext>
            </c:extLst>
          </c:dPt>
          <c:dPt>
            <c:idx val="4"/>
            <c:bubble3D val="0"/>
            <c:spPr>
              <a:solidFill>
                <a:srgbClr val="005E6F"/>
              </a:solidFill>
              <a:ln w="12700">
                <a:solidFill>
                  <a:schemeClr val="bg1"/>
                </a:solidFill>
              </a:ln>
            </c:spPr>
            <c:extLst>
              <c:ext xmlns:c16="http://schemas.microsoft.com/office/drawing/2014/chart" uri="{C3380CC4-5D6E-409C-BE32-E72D297353CC}">
                <c16:uniqueId val="{00000009-D558-4B2B-8A6B-81DD61514FF4}"/>
              </c:ext>
            </c:extLst>
          </c:dPt>
          <c:dPt>
            <c:idx val="5"/>
            <c:bubble3D val="0"/>
            <c:spPr>
              <a:solidFill>
                <a:srgbClr val="84BB5A"/>
              </a:solidFill>
              <a:ln w="12700">
                <a:solidFill>
                  <a:schemeClr val="bg1"/>
                </a:solidFill>
              </a:ln>
            </c:spPr>
            <c:extLst>
              <c:ext xmlns:c16="http://schemas.microsoft.com/office/drawing/2014/chart" uri="{C3380CC4-5D6E-409C-BE32-E72D297353CC}">
                <c16:uniqueId val="{0000000B-D558-4B2B-8A6B-81DD61514FF4}"/>
              </c:ext>
            </c:extLst>
          </c:dPt>
          <c:dPt>
            <c:idx val="6"/>
            <c:bubble3D val="0"/>
            <c:spPr>
              <a:solidFill>
                <a:srgbClr val="A60C4F"/>
              </a:solidFill>
              <a:ln w="12700">
                <a:solidFill>
                  <a:schemeClr val="bg1"/>
                </a:solidFill>
              </a:ln>
            </c:spPr>
            <c:extLst>
              <c:ext xmlns:c16="http://schemas.microsoft.com/office/drawing/2014/chart" uri="{C3380CC4-5D6E-409C-BE32-E72D297353CC}">
                <c16:uniqueId val="{0000000D-D558-4B2B-8A6B-81DD61514FF4}"/>
              </c:ext>
            </c:extLst>
          </c:dPt>
          <c:dPt>
            <c:idx val="7"/>
            <c:bubble3D val="0"/>
            <c:spPr>
              <a:solidFill>
                <a:srgbClr val="FF7E00"/>
              </a:solidFill>
              <a:ln w="12700">
                <a:solidFill>
                  <a:schemeClr val="bg1"/>
                </a:solidFill>
              </a:ln>
            </c:spPr>
            <c:extLst>
              <c:ext xmlns:c16="http://schemas.microsoft.com/office/drawing/2014/chart" uri="{C3380CC4-5D6E-409C-BE32-E72D297353CC}">
                <c16:uniqueId val="{0000000F-D558-4B2B-8A6B-81DD61514FF4}"/>
              </c:ext>
            </c:extLst>
          </c:dPt>
          <c:dPt>
            <c:idx val="8"/>
            <c:bubble3D val="0"/>
            <c:spPr>
              <a:solidFill>
                <a:srgbClr val="668FB4"/>
              </a:solidFill>
              <a:ln w="12700">
                <a:solidFill>
                  <a:schemeClr val="bg1"/>
                </a:solidFill>
              </a:ln>
            </c:spPr>
            <c:extLst>
              <c:ext xmlns:c16="http://schemas.microsoft.com/office/drawing/2014/chart" uri="{C3380CC4-5D6E-409C-BE32-E72D297353CC}">
                <c16:uniqueId val="{00000011-D558-4B2B-8A6B-81DD61514FF4}"/>
              </c:ext>
            </c:extLst>
          </c:dPt>
          <c:dPt>
            <c:idx val="9"/>
            <c:bubble3D val="0"/>
            <c:spPr>
              <a:solidFill>
                <a:srgbClr val="8EB9BE"/>
              </a:solidFill>
              <a:ln w="12700">
                <a:solidFill>
                  <a:schemeClr val="bg1"/>
                </a:solidFill>
              </a:ln>
            </c:spPr>
            <c:extLst>
              <c:ext xmlns:c16="http://schemas.microsoft.com/office/drawing/2014/chart" uri="{C3380CC4-5D6E-409C-BE32-E72D297353CC}">
                <c16:uniqueId val="{00000013-D558-4B2B-8A6B-81DD61514FF4}"/>
              </c:ext>
            </c:extLst>
          </c:dPt>
          <c:dPt>
            <c:idx val="10"/>
            <c:bubble3D val="0"/>
            <c:spPr>
              <a:solidFill>
                <a:srgbClr val="D197AE"/>
              </a:solidFill>
              <a:ln w="12700">
                <a:solidFill>
                  <a:schemeClr val="bg1"/>
                </a:solidFill>
              </a:ln>
            </c:spPr>
            <c:extLst>
              <c:ext xmlns:c16="http://schemas.microsoft.com/office/drawing/2014/chart" uri="{C3380CC4-5D6E-409C-BE32-E72D297353CC}">
                <c16:uniqueId val="{00000015-D558-4B2B-8A6B-81DD61514FF4}"/>
              </c:ext>
            </c:extLst>
          </c:dPt>
          <c:dPt>
            <c:idx val="11"/>
            <c:bubble3D val="0"/>
            <c:spPr>
              <a:solidFill>
                <a:srgbClr val="FFC729"/>
              </a:solidFill>
              <a:ln w="12700">
                <a:solidFill>
                  <a:schemeClr val="bg1"/>
                </a:solidFill>
              </a:ln>
            </c:spPr>
            <c:extLst>
              <c:ext xmlns:c16="http://schemas.microsoft.com/office/drawing/2014/chart" uri="{C3380CC4-5D6E-409C-BE32-E72D297353CC}">
                <c16:uniqueId val="{00000017-D558-4B2B-8A6B-81DD61514FF4}"/>
              </c:ext>
            </c:extLst>
          </c:dPt>
          <c:dPt>
            <c:idx val="12"/>
            <c:bubble3D val="0"/>
            <c:spPr>
              <a:solidFill>
                <a:srgbClr val="9E7DB8"/>
              </a:solidFill>
              <a:ln w="12700">
                <a:solidFill>
                  <a:schemeClr val="bg1"/>
                </a:solidFill>
              </a:ln>
            </c:spPr>
            <c:extLst>
              <c:ext xmlns:c16="http://schemas.microsoft.com/office/drawing/2014/chart" uri="{C3380CC4-5D6E-409C-BE32-E72D297353CC}">
                <c16:uniqueId val="{00000019-D558-4B2B-8A6B-81DD61514FF4}"/>
              </c:ext>
            </c:extLst>
          </c:dPt>
          <c:dPt>
            <c:idx val="13"/>
            <c:bubble3D val="0"/>
            <c:spPr>
              <a:solidFill>
                <a:srgbClr val="CCE8B5"/>
              </a:solidFill>
              <a:ln w="12700">
                <a:solidFill>
                  <a:schemeClr val="bg1"/>
                </a:solidFill>
              </a:ln>
            </c:spPr>
            <c:extLst>
              <c:ext xmlns:c16="http://schemas.microsoft.com/office/drawing/2014/chart" uri="{C3380CC4-5D6E-409C-BE32-E72D297353CC}">
                <c16:uniqueId val="{0000001B-D558-4B2B-8A6B-81DD61514FF4}"/>
              </c:ext>
            </c:extLst>
          </c:dPt>
          <c:dPt>
            <c:idx val="14"/>
            <c:bubble3D val="0"/>
            <c:spPr>
              <a:solidFill>
                <a:srgbClr val="CBCBCB"/>
              </a:solidFill>
              <a:ln w="12700">
                <a:solidFill>
                  <a:schemeClr val="bg1"/>
                </a:solidFill>
              </a:ln>
            </c:spPr>
            <c:extLst>
              <c:ext xmlns:c16="http://schemas.microsoft.com/office/drawing/2014/chart" uri="{C3380CC4-5D6E-409C-BE32-E72D297353CC}">
                <c16:uniqueId val="{0000001D-D558-4B2B-8A6B-81DD61514FF4}"/>
              </c:ext>
            </c:extLst>
          </c:dPt>
          <c:dPt>
            <c:idx val="15"/>
            <c:bubble3D val="0"/>
            <c:spPr>
              <a:solidFill>
                <a:srgbClr val="FCCF96"/>
              </a:solidFill>
              <a:ln w="12700">
                <a:solidFill>
                  <a:schemeClr val="bg1"/>
                </a:solidFill>
              </a:ln>
            </c:spPr>
            <c:extLst>
              <c:ext xmlns:c16="http://schemas.microsoft.com/office/drawing/2014/chart" uri="{C3380CC4-5D6E-409C-BE32-E72D297353CC}">
                <c16:uniqueId val="{0000001F-D558-4B2B-8A6B-81DD61514FF4}"/>
              </c:ext>
            </c:extLst>
          </c:dPt>
          <c:dLbls>
            <c:dLbl>
              <c:idx val="13"/>
              <c:spPr>
                <a:noFill/>
                <a:ln>
                  <a:noFill/>
                </a:ln>
              </c:spPr>
              <c:txPr>
                <a:bodyPr anchorCtr="1"/>
                <a:lstStyle/>
                <a:p>
                  <a:pPr>
                    <a:defRPr sz="1000" b="1" i="0" u="none">
                      <a:solidFill>
                        <a:srgbClr val="CCE8B5"/>
                      </a:solidFill>
                      <a:latin typeface="Compasse"/>
                      <a:ea typeface="Compasse"/>
                      <a:cs typeface="Compasse"/>
                    </a:defRPr>
                  </a:pPr>
                  <a:endParaRPr lang="pt-BR"/>
                </a:p>
              </c:txPr>
              <c:showLegendKey val="0"/>
              <c:showVal val="1"/>
              <c:showCatName val="0"/>
              <c:showSerName val="0"/>
              <c:showPercent val="0"/>
              <c:showBubbleSize val="0"/>
              <c:extLst>
                <c:ext xmlns:c16="http://schemas.microsoft.com/office/drawing/2014/chart" uri="{C3380CC4-5D6E-409C-BE32-E72D297353CC}">
                  <c16:uniqueId val="{0000001B-D558-4B2B-8A6B-81DD61514FF4}"/>
                </c:ext>
              </c:extLst>
            </c:dLbl>
            <c:dLbl>
              <c:idx val="14"/>
              <c:spPr>
                <a:noFill/>
                <a:ln>
                  <a:noFill/>
                </a:ln>
              </c:spPr>
              <c:txPr>
                <a:bodyPr anchorCtr="1"/>
                <a:lstStyle/>
                <a:p>
                  <a:pPr>
                    <a:defRPr sz="1000" b="1" i="0" u="none">
                      <a:solidFill>
                        <a:srgbClr val="CBCBCB"/>
                      </a:solidFill>
                      <a:latin typeface="Compasse"/>
                      <a:ea typeface="Compasse"/>
                      <a:cs typeface="Compasse"/>
                    </a:defRPr>
                  </a:pPr>
                  <a:endParaRPr lang="pt-BR"/>
                </a:p>
              </c:txPr>
              <c:showLegendKey val="0"/>
              <c:showVal val="1"/>
              <c:showCatName val="0"/>
              <c:showSerName val="0"/>
              <c:showPercent val="0"/>
              <c:showBubbleSize val="0"/>
              <c:extLst>
                <c:ext xmlns:c16="http://schemas.microsoft.com/office/drawing/2014/chart" uri="{C3380CC4-5D6E-409C-BE32-E72D297353CC}">
                  <c16:uniqueId val="{0000001D-D558-4B2B-8A6B-81DD61514FF4}"/>
                </c:ext>
              </c:extLst>
            </c:dLbl>
            <c:dLbl>
              <c:idx val="15"/>
              <c:spPr>
                <a:noFill/>
                <a:ln>
                  <a:noFill/>
                </a:ln>
              </c:spPr>
              <c:txPr>
                <a:bodyPr anchorCtr="1"/>
                <a:lstStyle/>
                <a:p>
                  <a:pPr>
                    <a:defRPr sz="1000" b="1" i="0" u="none">
                      <a:solidFill>
                        <a:srgbClr val="FCCF96"/>
                      </a:solidFill>
                      <a:latin typeface="Compasse"/>
                      <a:ea typeface="Compasse"/>
                      <a:cs typeface="Compasse"/>
                    </a:defRPr>
                  </a:pPr>
                  <a:endParaRPr lang="pt-BR"/>
                </a:p>
              </c:txPr>
              <c:showLegendKey val="0"/>
              <c:showVal val="1"/>
              <c:showCatName val="0"/>
              <c:showSerName val="0"/>
              <c:showPercent val="0"/>
              <c:showBubbleSize val="0"/>
              <c:extLst>
                <c:ext xmlns:c16="http://schemas.microsoft.com/office/drawing/2014/chart" uri="{C3380CC4-5D6E-409C-BE32-E72D297353CC}">
                  <c16:uniqueId val="{0000001F-D558-4B2B-8A6B-81DD61514FF4}"/>
                </c:ext>
              </c:extLst>
            </c:dLbl>
            <c:spPr>
              <a:noFill/>
              <a:ln>
                <a:noFill/>
              </a:ln>
            </c:spPr>
            <c:txPr>
              <a:bodyPr anchorCtr="1"/>
              <a:lstStyle/>
              <a:p>
                <a:pPr>
                  <a:defRPr sz="1000" b="1" i="0" u="none">
                    <a:solidFill>
                      <a:schemeClr val="bg1"/>
                    </a:solidFill>
                    <a:latin typeface="Compasse"/>
                    <a:ea typeface="Compasse"/>
                    <a:cs typeface="Compasse"/>
                  </a:defRPr>
                </a:pPr>
                <a:endParaRPr lang="pt-BR"/>
              </a:p>
            </c:txPr>
            <c:showLegendKey val="0"/>
            <c:showVal val="1"/>
            <c:showCatName val="0"/>
            <c:showSerName val="0"/>
            <c:showPercent val="0"/>
            <c:showBubbleSize val="0"/>
            <c:showLeaderLines val="1"/>
            <c:extLst>
              <c:ext xmlns:c15="http://schemas.microsoft.com/office/drawing/2012/chart" uri="{CE6537A1-D6FC-4f65-9D91-7224C49458BB}"/>
            </c:extLst>
          </c:dLbls>
          <c:cat>
            <c:strRef>
              <c:f>'Portfólio CRIs'!$C$82:$C$111</c:f>
              <c:strCache>
                <c:ptCount val="30"/>
                <c:pt idx="0">
                  <c:v>Thera 1E 426S</c:v>
                </c:pt>
                <c:pt idx="1">
                  <c:v>Thera 1E 424S</c:v>
                </c:pt>
                <c:pt idx="2">
                  <c:v>Thera 1E 425S</c:v>
                </c:pt>
                <c:pt idx="3">
                  <c:v>Viracopos 1E 479S</c:v>
                </c:pt>
                <c:pt idx="4">
                  <c:v>Viracopos 1E 478S</c:v>
                </c:pt>
                <c:pt idx="5">
                  <c:v>IZP Itacema 105E 1S</c:v>
                </c:pt>
                <c:pt idx="6">
                  <c:v>IZP Cônego 143E 1S</c:v>
                </c:pt>
                <c:pt idx="7">
                  <c:v>Sol Panamby 1E 207S</c:v>
                </c:pt>
                <c:pt idx="8">
                  <c:v>Sol Panamby 1E 206S</c:v>
                </c:pt>
                <c:pt idx="9">
                  <c:v>Sol Panamby 1E 205S</c:v>
                </c:pt>
                <c:pt idx="10">
                  <c:v>IZP Franca 4E 345S</c:v>
                </c:pt>
                <c:pt idx="11">
                  <c:v>Jardim Sul 197E 1S</c:v>
                </c:pt>
                <c:pt idx="12">
                  <c:v>Jardim Sul 197E 2S</c:v>
                </c:pt>
                <c:pt idx="13">
                  <c:v>Viracopos 1E 477S</c:v>
                </c:pt>
                <c:pt idx="14">
                  <c:v>IZP Franca 187E 1S</c:v>
                </c:pt>
                <c:pt idx="15">
                  <c:v>IZP Haddock 29E 1S</c:v>
                </c:pt>
                <c:pt idx="16">
                  <c:v>Sol Panamby 1E 348S</c:v>
                </c:pt>
                <c:pt idx="17">
                  <c:v>Sol Panamby 1E 349S</c:v>
                </c:pt>
                <c:pt idx="18">
                  <c:v>Sol Panamby 1E 350S</c:v>
                </c:pt>
                <c:pt idx="19">
                  <c:v>Sinop 1E 544S</c:v>
                </c:pt>
                <c:pt idx="20">
                  <c:v>Paladin HLD Itacema 122E 1S</c:v>
                </c:pt>
                <c:pt idx="21">
                  <c:v>HPD Itacema 131E 1S</c:v>
                </c:pt>
                <c:pt idx="22">
                  <c:v>Quintas Cidade Jardim</c:v>
                </c:pt>
                <c:pt idx="23">
                  <c:v>IZP Cônego 118E 1S</c:v>
                </c:pt>
                <c:pt idx="24">
                  <c:v>CitLog Varginha 67E 1S</c:v>
                </c:pt>
                <c:pt idx="25">
                  <c:v>IZP Haddock 29E 2S</c:v>
                </c:pt>
                <c:pt idx="26">
                  <c:v>IZP Franca 52E 1S</c:v>
                </c:pt>
                <c:pt idx="27">
                  <c:v>IZP Haddock 54E 1S</c:v>
                </c:pt>
                <c:pt idx="28">
                  <c:v>IZP Haddock 82E 1S</c:v>
                </c:pt>
                <c:pt idx="29">
                  <c:v>CNL Aura</c:v>
                </c:pt>
              </c:strCache>
            </c:strRef>
          </c:cat>
          <c:val>
            <c:numRef>
              <c:f>'Portfólio CRIs'!$D$82:$D$111</c:f>
              <c:numCache>
                <c:formatCode>0</c:formatCode>
                <c:ptCount val="30"/>
                <c:pt idx="0">
                  <c:v>9.8992411190844809</c:v>
                </c:pt>
                <c:pt idx="1">
                  <c:v>9.8988179390087865</c:v>
                </c:pt>
                <c:pt idx="2">
                  <c:v>9.8990295290466346</c:v>
                </c:pt>
                <c:pt idx="3">
                  <c:v>4.1010457355228445</c:v>
                </c:pt>
                <c:pt idx="4">
                  <c:v>5.826320311110317</c:v>
                </c:pt>
                <c:pt idx="5">
                  <c:v>5.5022094345172299</c:v>
                </c:pt>
                <c:pt idx="6" formatCode="0.0">
                  <c:v>8.4420283125172269</c:v>
                </c:pt>
                <c:pt idx="7" formatCode="0.0">
                  <c:v>4.1534749465578074</c:v>
                </c:pt>
                <c:pt idx="8" formatCode="0.0">
                  <c:v>0.98266330157680204</c:v>
                </c:pt>
                <c:pt idx="9" formatCode="0.0">
                  <c:v>4.1534749465578074</c:v>
                </c:pt>
                <c:pt idx="10" formatCode="0.0">
                  <c:v>5.4043764462517121</c:v>
                </c:pt>
                <c:pt idx="11" formatCode="0.0">
                  <c:v>1.1660129541155937</c:v>
                </c:pt>
                <c:pt idx="12" formatCode="0.0">
                  <c:v>1.2434625627953102</c:v>
                </c:pt>
                <c:pt idx="13">
                  <c:v>2.6635728210383496</c:v>
                </c:pt>
                <c:pt idx="14" formatCode="0.0">
                  <c:v>2.4816466071289724</c:v>
                </c:pt>
                <c:pt idx="15" formatCode="0.0">
                  <c:v>1.9544093599278753</c:v>
                </c:pt>
                <c:pt idx="16">
                  <c:v>0.73297058830244299</c:v>
                </c:pt>
                <c:pt idx="17">
                  <c:v>0.17341221628824738</c:v>
                </c:pt>
                <c:pt idx="18">
                  <c:v>0.73297058830244299</c:v>
                </c:pt>
                <c:pt idx="19">
                  <c:v>2.9952673883272394</c:v>
                </c:pt>
                <c:pt idx="20">
                  <c:v>2.551053447970852</c:v>
                </c:pt>
                <c:pt idx="21">
                  <c:v>6.7635689403628252</c:v>
                </c:pt>
                <c:pt idx="22">
                  <c:v>1.4935663451302448</c:v>
                </c:pt>
                <c:pt idx="23">
                  <c:v>3.6846217265159944</c:v>
                </c:pt>
                <c:pt idx="24">
                  <c:v>1.2271199922940486</c:v>
                </c:pt>
                <c:pt idx="25">
                  <c:v>9.5911442513180054E-2</c:v>
                </c:pt>
                <c:pt idx="26">
                  <c:v>2.8197015364715861</c:v>
                </c:pt>
                <c:pt idx="27">
                  <c:v>2.2796784399757328</c:v>
                </c:pt>
                <c:pt idx="28">
                  <c:v>4.7644417844211224</c:v>
                </c:pt>
                <c:pt idx="29">
                  <c:v>2.7690700509571409</c:v>
                </c:pt>
              </c:numCache>
            </c:numRef>
          </c:val>
          <c:extLst>
            <c:ext xmlns:c16="http://schemas.microsoft.com/office/drawing/2014/chart" uri="{C3380CC4-5D6E-409C-BE32-E72D297353CC}">
              <c16:uniqueId val="{00000020-D558-4B2B-8A6B-81DD61514FF4}"/>
            </c:ext>
          </c:extLst>
        </c:ser>
        <c:dLbls>
          <c:showLegendKey val="0"/>
          <c:showVal val="1"/>
          <c:showCatName val="0"/>
          <c:showSerName val="0"/>
          <c:showPercent val="0"/>
          <c:showBubbleSize val="0"/>
          <c:showLeaderLines val="1"/>
        </c:dLbls>
        <c:firstSliceAng val="0"/>
        <c:holeSize val="50"/>
      </c:doughnutChart>
    </c:plotArea>
    <c:legend>
      <c:legendPos val="r"/>
      <c:layout>
        <c:manualLayout>
          <c:xMode val="edge"/>
          <c:yMode val="edge"/>
          <c:x val="0.50248633272994558"/>
          <c:y val="0.14427860696517414"/>
          <c:w val="0.43959169061196002"/>
          <c:h val="0.85572139303482586"/>
        </c:manualLayout>
      </c:layout>
      <c:overlay val="0"/>
      <c:txPr>
        <a:bodyPr anchorCtr="1"/>
        <a:lstStyle/>
        <a:p>
          <a:pPr>
            <a:defRPr sz="600">
              <a:solidFill>
                <a:srgbClr val="404040"/>
              </a:solidFill>
              <a:latin typeface="Compasse Light"/>
              <a:ea typeface="Compasse Light"/>
              <a:cs typeface="Compasse Light"/>
            </a:defRPr>
          </a:pPr>
          <a:endParaRPr lang="pt-BR"/>
        </a:p>
      </c:txPr>
    </c:legend>
    <c:plotVisOnly val="1"/>
    <c:dispBlanksAs val="zero"/>
    <c:showDLblsOverMax val="1"/>
  </c:chart>
  <c:spPr>
    <a:noFill/>
    <a:ln w="9525" cmpd="sng">
      <a:noFill/>
    </a:ln>
  </c:sp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BR" sz="1400">
                <a:solidFill>
                  <a:srgbClr val="0A4263"/>
                </a:solidFill>
                <a:latin typeface="Compasse"/>
                <a:ea typeface="Compasse"/>
                <a:cs typeface="Compasse"/>
              </a:rPr>
              <a:t>INDEXADORES (% de CRIs)</a:t>
            </a:r>
          </a:p>
        </c:rich>
      </c:tx>
      <c:layout>
        <c:manualLayout>
          <c:xMode val="edge"/>
          <c:yMode val="edge"/>
          <c:x val="0.51976282452961053"/>
          <c:y val="3.5434277066184343E-2"/>
        </c:manualLayout>
      </c:layout>
      <c:overlay val="1"/>
    </c:title>
    <c:autoTitleDeleted val="0"/>
    <c:plotArea>
      <c:layout>
        <c:manualLayout>
          <c:layoutTarget val="inner"/>
          <c:xMode val="edge"/>
          <c:yMode val="edge"/>
          <c:x val="1.0447596722165458E-2"/>
          <c:y val="4.3224701929761696E-2"/>
          <c:w val="0.49803596429387059"/>
          <c:h val="1"/>
        </c:manualLayout>
      </c:layout>
      <c:doughnutChart>
        <c:varyColors val="1"/>
        <c:ser>
          <c:idx val="0"/>
          <c:order val="0"/>
          <c:spPr>
            <a:ln w="12700"/>
          </c:spPr>
          <c:dPt>
            <c:idx val="0"/>
            <c:bubble3D val="0"/>
            <c:spPr>
              <a:solidFill>
                <a:srgbClr val="0A4263"/>
              </a:solidFill>
              <a:ln w="12700">
                <a:solidFill>
                  <a:schemeClr val="lt1"/>
                </a:solidFill>
              </a:ln>
            </c:spPr>
            <c:extLst>
              <c:ext xmlns:c16="http://schemas.microsoft.com/office/drawing/2014/chart" uri="{C3380CC4-5D6E-409C-BE32-E72D297353CC}">
                <c16:uniqueId val="{00000001-FEEF-4804-8049-7214D4C5049B}"/>
              </c:ext>
            </c:extLst>
          </c:dPt>
          <c:dPt>
            <c:idx val="1"/>
            <c:bubble3D val="0"/>
            <c:spPr>
              <a:solidFill>
                <a:srgbClr val="00A0D7"/>
              </a:solidFill>
              <a:ln w="12700">
                <a:solidFill>
                  <a:schemeClr val="lt1"/>
                </a:solidFill>
              </a:ln>
            </c:spPr>
            <c:extLst>
              <c:ext xmlns:c16="http://schemas.microsoft.com/office/drawing/2014/chart" uri="{C3380CC4-5D6E-409C-BE32-E72D297353CC}">
                <c16:uniqueId val="{00000003-FEEF-4804-8049-7214D4C5049B}"/>
              </c:ext>
            </c:extLst>
          </c:dPt>
          <c:dPt>
            <c:idx val="2"/>
            <c:bubble3D val="0"/>
            <c:spPr>
              <a:solidFill>
                <a:srgbClr val="404040"/>
              </a:solidFill>
              <a:ln w="12700">
                <a:solidFill>
                  <a:schemeClr val="lt1"/>
                </a:solidFill>
              </a:ln>
            </c:spPr>
            <c:extLst>
              <c:ext xmlns:c16="http://schemas.microsoft.com/office/drawing/2014/chart" uri="{C3380CC4-5D6E-409C-BE32-E72D297353CC}">
                <c16:uniqueId val="{00000005-FEEF-4804-8049-7214D4C5049B}"/>
              </c:ext>
            </c:extLst>
          </c:dPt>
          <c:dPt>
            <c:idx val="3"/>
            <c:bubble3D val="0"/>
            <c:spPr>
              <a:solidFill>
                <a:srgbClr val="4F2A6D"/>
              </a:solidFill>
              <a:ln w="12700">
                <a:solidFill>
                  <a:schemeClr val="lt1"/>
                </a:solidFill>
              </a:ln>
            </c:spPr>
            <c:extLst>
              <c:ext xmlns:c16="http://schemas.microsoft.com/office/drawing/2014/chart" uri="{C3380CC4-5D6E-409C-BE32-E72D297353CC}">
                <c16:uniqueId val="{00000007-FEEF-4804-8049-7214D4C5049B}"/>
              </c:ext>
            </c:extLst>
          </c:dPt>
          <c:dLbls>
            <c:dLbl>
              <c:idx val="2"/>
              <c:delete val="1"/>
              <c:extLst>
                <c:ext xmlns:c15="http://schemas.microsoft.com/office/drawing/2012/chart" uri="{CE6537A1-D6FC-4f65-9D91-7224C49458BB}"/>
                <c:ext xmlns:c16="http://schemas.microsoft.com/office/drawing/2014/chart" uri="{C3380CC4-5D6E-409C-BE32-E72D297353CC}">
                  <c16:uniqueId val="{00000005-FEEF-4804-8049-7214D4C5049B}"/>
                </c:ext>
              </c:extLst>
            </c:dLbl>
            <c:dLbl>
              <c:idx val="3"/>
              <c:delete val="1"/>
              <c:extLst>
                <c:ext xmlns:c15="http://schemas.microsoft.com/office/drawing/2012/chart" uri="{CE6537A1-D6FC-4f65-9D91-7224C49458BB}"/>
                <c:ext xmlns:c16="http://schemas.microsoft.com/office/drawing/2014/chart" uri="{C3380CC4-5D6E-409C-BE32-E72D297353CC}">
                  <c16:uniqueId val="{00000007-FEEF-4804-8049-7214D4C5049B}"/>
                </c:ext>
              </c:extLst>
            </c:dLbl>
            <c:spPr>
              <a:noFill/>
              <a:ln>
                <a:noFill/>
              </a:ln>
            </c:spPr>
            <c:txPr>
              <a:bodyPr anchorCtr="1"/>
              <a:lstStyle/>
              <a:p>
                <a:pPr>
                  <a:defRPr sz="1100" b="1" i="0" u="none">
                    <a:solidFill>
                      <a:schemeClr val="bg1"/>
                    </a:solidFill>
                    <a:latin typeface="Compasse"/>
                    <a:ea typeface="Compasse"/>
                    <a:cs typeface="Compasse"/>
                  </a:defRPr>
                </a:pPr>
                <a:endParaRPr lang="pt-BR"/>
              </a:p>
            </c:txPr>
            <c:showLegendKey val="0"/>
            <c:showVal val="1"/>
            <c:showCatName val="0"/>
            <c:showSerName val="0"/>
            <c:showPercent val="0"/>
            <c:showBubbleSize val="0"/>
            <c:showLeaderLines val="1"/>
            <c:extLst>
              <c:ext xmlns:c15="http://schemas.microsoft.com/office/drawing/2012/chart" uri="{CE6537A1-D6FC-4f65-9D91-7224C49458BB}"/>
            </c:extLst>
          </c:dLbls>
          <c:cat>
            <c:strRef>
              <c:f>'Portfólio CRIs'!$B$115:$B$118</c:f>
              <c:strCache>
                <c:ptCount val="2"/>
                <c:pt idx="0">
                  <c:v>IPCA</c:v>
                </c:pt>
                <c:pt idx="1">
                  <c:v>CDI</c:v>
                </c:pt>
              </c:strCache>
            </c:strRef>
          </c:cat>
          <c:val>
            <c:numRef>
              <c:f>'Portfólio CRIs'!$C$115:$C$118</c:f>
              <c:numCache>
                <c:formatCode>#,##0_ ;\-#,##0\ </c:formatCode>
                <c:ptCount val="4"/>
                <c:pt idx="0">
                  <c:v>70.654996296967411</c:v>
                </c:pt>
                <c:pt idx="1">
                  <c:v>29.345003703032557</c:v>
                </c:pt>
              </c:numCache>
            </c:numRef>
          </c:val>
          <c:extLst>
            <c:ext xmlns:c16="http://schemas.microsoft.com/office/drawing/2014/chart" uri="{C3380CC4-5D6E-409C-BE32-E72D297353CC}">
              <c16:uniqueId val="{00000008-FEEF-4804-8049-7214D4C5049B}"/>
            </c:ext>
          </c:extLst>
        </c:ser>
        <c:dLbls>
          <c:showLegendKey val="0"/>
          <c:showVal val="0"/>
          <c:showCatName val="0"/>
          <c:showSerName val="0"/>
          <c:showPercent val="0"/>
          <c:showBubbleSize val="0"/>
          <c:showLeaderLines val="1"/>
        </c:dLbls>
        <c:firstSliceAng val="0"/>
        <c:holeSize val="50"/>
      </c:doughnutChart>
    </c:plotArea>
    <c:legend>
      <c:legendPos val="r"/>
      <c:legendEntry>
        <c:idx val="2"/>
        <c:delete val="1"/>
      </c:legendEntry>
      <c:legendEntry>
        <c:idx val="3"/>
        <c:delete val="1"/>
      </c:legendEntry>
      <c:layout>
        <c:manualLayout>
          <c:xMode val="edge"/>
          <c:yMode val="edge"/>
          <c:x val="0.49662298892027812"/>
          <c:y val="0.21411687599726817"/>
          <c:w val="0.41078895718110908"/>
          <c:h val="0.63399822980120479"/>
        </c:manualLayout>
      </c:layout>
      <c:overlay val="0"/>
      <c:spPr>
        <a:noFill/>
      </c:spPr>
      <c:txPr>
        <a:bodyPr rot="0" vert="horz" anchor="ctr" anchorCtr="1"/>
        <a:lstStyle/>
        <a:p>
          <a:pPr>
            <a:defRPr sz="900" b="0" i="0" u="none">
              <a:solidFill>
                <a:schemeClr val="tx1">
                  <a:lumMod val="65000"/>
                  <a:lumOff val="35000"/>
                </a:schemeClr>
              </a:solidFill>
              <a:latin typeface="Compasse Light"/>
              <a:ea typeface="Compasse Light"/>
              <a:cs typeface="Compasse Light"/>
            </a:defRPr>
          </a:pPr>
          <a:endParaRPr lang="pt-BR"/>
        </a:p>
      </c:txPr>
    </c:legend>
    <c:plotVisOnly val="1"/>
    <c:dispBlanksAs val="zero"/>
    <c:showDLblsOverMax val="1"/>
  </c:chart>
  <c:spPr>
    <a:noFill/>
    <a:ln w="9525" cmpd="sng">
      <a:noFill/>
    </a:ln>
  </c:sp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BR" sz="1400">
                <a:solidFill>
                  <a:srgbClr val="0A4263"/>
                </a:solidFill>
                <a:latin typeface="Compasse"/>
                <a:ea typeface="Compasse"/>
                <a:cs typeface="Compasse"/>
              </a:rPr>
              <a:t>SEGMENTOS DO LASTRO (% de CRIs)</a:t>
            </a:r>
          </a:p>
        </c:rich>
      </c:tx>
      <c:layout>
        <c:manualLayout>
          <c:xMode val="edge"/>
          <c:yMode val="edge"/>
          <c:x val="2.397700287464067E-2"/>
          <c:y val="3.1007739320132933E-2"/>
        </c:manualLayout>
      </c:layout>
      <c:overlay val="1"/>
    </c:title>
    <c:autoTitleDeleted val="0"/>
    <c:plotArea>
      <c:layout>
        <c:manualLayout>
          <c:layoutTarget val="inner"/>
          <c:xMode val="edge"/>
          <c:yMode val="edge"/>
          <c:x val="5.6659584218628458E-5"/>
          <c:y val="0.1796284035775281"/>
          <c:w val="0.55819883625657907"/>
          <c:h val="0.8178258691628032"/>
        </c:manualLayout>
      </c:layout>
      <c:doughnutChart>
        <c:varyColors val="1"/>
        <c:ser>
          <c:idx val="0"/>
          <c:order val="0"/>
          <c:spPr>
            <a:ln w="12700"/>
          </c:spPr>
          <c:dPt>
            <c:idx val="0"/>
            <c:bubble3D val="0"/>
            <c:spPr>
              <a:solidFill>
                <a:srgbClr val="0A4263"/>
              </a:solidFill>
              <a:ln w="12700">
                <a:solidFill>
                  <a:schemeClr val="lt1"/>
                </a:solidFill>
              </a:ln>
            </c:spPr>
            <c:extLst>
              <c:ext xmlns:c16="http://schemas.microsoft.com/office/drawing/2014/chart" uri="{C3380CC4-5D6E-409C-BE32-E72D297353CC}">
                <c16:uniqueId val="{00000001-B81E-43A5-971F-7EF13DBFF88B}"/>
              </c:ext>
            </c:extLst>
          </c:dPt>
          <c:dPt>
            <c:idx val="1"/>
            <c:bubble3D val="0"/>
            <c:spPr>
              <a:solidFill>
                <a:srgbClr val="00A0D7"/>
              </a:solidFill>
              <a:ln w="12700">
                <a:solidFill>
                  <a:schemeClr val="lt1"/>
                </a:solidFill>
              </a:ln>
            </c:spPr>
            <c:extLst>
              <c:ext xmlns:c16="http://schemas.microsoft.com/office/drawing/2014/chart" uri="{C3380CC4-5D6E-409C-BE32-E72D297353CC}">
                <c16:uniqueId val="{00000003-B81E-43A5-971F-7EF13DBFF88B}"/>
              </c:ext>
            </c:extLst>
          </c:dPt>
          <c:dPt>
            <c:idx val="2"/>
            <c:bubble3D val="0"/>
            <c:spPr>
              <a:solidFill>
                <a:srgbClr val="404040"/>
              </a:solidFill>
              <a:ln w="12700">
                <a:solidFill>
                  <a:schemeClr val="lt1"/>
                </a:solidFill>
              </a:ln>
            </c:spPr>
            <c:extLst>
              <c:ext xmlns:c16="http://schemas.microsoft.com/office/drawing/2014/chart" uri="{C3380CC4-5D6E-409C-BE32-E72D297353CC}">
                <c16:uniqueId val="{00000005-B81E-43A5-971F-7EF13DBFF88B}"/>
              </c:ext>
            </c:extLst>
          </c:dPt>
          <c:dLbls>
            <c:spPr>
              <a:noFill/>
              <a:ln>
                <a:noFill/>
              </a:ln>
            </c:spPr>
            <c:txPr>
              <a:bodyPr anchorCtr="1"/>
              <a:lstStyle/>
              <a:p>
                <a:pPr>
                  <a:defRPr sz="1100" b="1" i="0" u="none">
                    <a:solidFill>
                      <a:schemeClr val="bg1"/>
                    </a:solidFill>
                    <a:latin typeface="Compasse"/>
                    <a:ea typeface="Compasse"/>
                    <a:cs typeface="Compasse"/>
                  </a:defRPr>
                </a:pPr>
                <a:endParaRPr lang="pt-BR"/>
              </a:p>
            </c:txPr>
            <c:showLegendKey val="0"/>
            <c:showVal val="1"/>
            <c:showCatName val="0"/>
            <c:showSerName val="0"/>
            <c:showPercent val="0"/>
            <c:showBubbleSize val="0"/>
            <c:showLeaderLines val="1"/>
            <c:extLst>
              <c:ext xmlns:c15="http://schemas.microsoft.com/office/drawing/2012/chart" uri="{CE6537A1-D6FC-4f65-9D91-7224C49458BB}"/>
            </c:extLst>
          </c:dLbls>
          <c:cat>
            <c:strRef>
              <c:f>'Portfólio CRIs'!$D$115:$D$118</c:f>
              <c:strCache>
                <c:ptCount val="4"/>
                <c:pt idx="0">
                  <c:v>Lajes Corporativas</c:v>
                </c:pt>
                <c:pt idx="1">
                  <c:v>Logístico</c:v>
                </c:pt>
                <c:pt idx="2">
                  <c:v>Shoppings Centers</c:v>
                </c:pt>
                <c:pt idx="3">
                  <c:v>Residencial</c:v>
                </c:pt>
              </c:strCache>
            </c:strRef>
          </c:cat>
          <c:val>
            <c:numRef>
              <c:f>'Portfólio CRIs'!$E$115:$E$118</c:f>
              <c:numCache>
                <c:formatCode>#,##0_ ;\-#,##0\ </c:formatCode>
                <c:ptCount val="4"/>
                <c:pt idx="0">
                  <c:v>76.513049897425219</c:v>
                </c:pt>
                <c:pt idx="1">
                  <c:v>12.4649689301074</c:v>
                </c:pt>
                <c:pt idx="2">
                  <c:v>4.8755004644103668</c:v>
                </c:pt>
                <c:pt idx="3">
                  <c:v>6.1464807080569894</c:v>
                </c:pt>
              </c:numCache>
            </c:numRef>
          </c:val>
          <c:extLst>
            <c:ext xmlns:c16="http://schemas.microsoft.com/office/drawing/2014/chart" uri="{C3380CC4-5D6E-409C-BE32-E72D297353CC}">
              <c16:uniqueId val="{00000006-B81E-43A5-971F-7EF13DBFF88B}"/>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1692183666803344"/>
          <c:y val="0.28022830410576"/>
          <c:w val="0.27953128760325535"/>
          <c:h val="0.59376469986706204"/>
        </c:manualLayout>
      </c:layout>
      <c:overlay val="0"/>
      <c:spPr>
        <a:noFill/>
      </c:spPr>
      <c:txPr>
        <a:bodyPr rot="0" vert="horz" anchor="ctr" anchorCtr="1"/>
        <a:lstStyle/>
        <a:p>
          <a:pPr>
            <a:defRPr sz="900" b="0" i="0" u="none">
              <a:solidFill>
                <a:schemeClr val="tx1">
                  <a:lumMod val="65000"/>
                  <a:lumOff val="35000"/>
                </a:schemeClr>
              </a:solidFill>
              <a:latin typeface="Compasse Light"/>
              <a:ea typeface="Compasse Light"/>
              <a:cs typeface="Compasse Light"/>
            </a:defRPr>
          </a:pPr>
          <a:endParaRPr lang="pt-BR"/>
        </a:p>
      </c:txPr>
    </c:legend>
    <c:plotVisOnly val="1"/>
    <c:dispBlanksAs val="zero"/>
    <c:showDLblsOverMax val="1"/>
  </c:chart>
  <c:spPr>
    <a:noFill/>
    <a:ln w="9525" cmpd="sng">
      <a:noFill/>
    </a:ln>
  </c:spPr>
  <c:printSettings>
    <c:headerFooter/>
    <c:pageMargins b="0.78740157499999996" l="0.511811024" r="0.511811024" t="0.78740157499999996" header="0.31496062000000002" footer="0.3149606200000000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pt-BR" sz="1400">
                <a:solidFill>
                  <a:srgbClr val="0A4263"/>
                </a:solidFill>
                <a:latin typeface="Compasse"/>
                <a:ea typeface="Compasse"/>
                <a:cs typeface="Compasse"/>
              </a:rPr>
              <a:t>CLASSIFICAÇÃO (% de CRIs)</a:t>
            </a:r>
          </a:p>
        </c:rich>
      </c:tx>
      <c:layout>
        <c:manualLayout>
          <c:xMode val="edge"/>
          <c:yMode val="edge"/>
          <c:x val="1.8680477440319948E-2"/>
          <c:y val="2.8673824335572549E-2"/>
        </c:manualLayout>
      </c:layout>
      <c:overlay val="1"/>
    </c:title>
    <c:autoTitleDeleted val="0"/>
    <c:plotArea>
      <c:layout>
        <c:manualLayout>
          <c:layoutTarget val="inner"/>
          <c:xMode val="edge"/>
          <c:yMode val="edge"/>
          <c:x val="3.5325041565700335E-2"/>
          <c:y val="0.23945735807430374"/>
          <c:w val="0.5600030179351575"/>
          <c:h val="0.66051956298659731"/>
        </c:manualLayout>
      </c:layout>
      <c:doughnutChart>
        <c:varyColors val="1"/>
        <c:ser>
          <c:idx val="0"/>
          <c:order val="0"/>
          <c:spPr>
            <a:ln w="12700"/>
          </c:spPr>
          <c:dPt>
            <c:idx val="0"/>
            <c:bubble3D val="0"/>
            <c:spPr>
              <a:solidFill>
                <a:srgbClr val="0A4263"/>
              </a:solidFill>
              <a:ln w="12700">
                <a:solidFill>
                  <a:schemeClr val="lt1"/>
                </a:solidFill>
              </a:ln>
            </c:spPr>
            <c:extLst>
              <c:ext xmlns:c16="http://schemas.microsoft.com/office/drawing/2014/chart" uri="{C3380CC4-5D6E-409C-BE32-E72D297353CC}">
                <c16:uniqueId val="{00000001-7F14-402E-933A-D075997C86ED}"/>
              </c:ext>
            </c:extLst>
          </c:dPt>
          <c:dPt>
            <c:idx val="1"/>
            <c:bubble3D val="0"/>
            <c:spPr>
              <a:solidFill>
                <a:srgbClr val="00A0D7"/>
              </a:solidFill>
              <a:ln w="12700">
                <a:solidFill>
                  <a:schemeClr val="lt1"/>
                </a:solidFill>
              </a:ln>
            </c:spPr>
            <c:extLst>
              <c:ext xmlns:c16="http://schemas.microsoft.com/office/drawing/2014/chart" uri="{C3380CC4-5D6E-409C-BE32-E72D297353CC}">
                <c16:uniqueId val="{00000003-7F14-402E-933A-D075997C86ED}"/>
              </c:ext>
            </c:extLst>
          </c:dPt>
          <c:dPt>
            <c:idx val="2"/>
            <c:bubble3D val="0"/>
            <c:spPr>
              <a:solidFill>
                <a:srgbClr val="404040"/>
              </a:solidFill>
              <a:ln w="12700">
                <a:solidFill>
                  <a:schemeClr val="lt1"/>
                </a:solidFill>
              </a:ln>
            </c:spPr>
            <c:extLst>
              <c:ext xmlns:c16="http://schemas.microsoft.com/office/drawing/2014/chart" uri="{C3380CC4-5D6E-409C-BE32-E72D297353CC}">
                <c16:uniqueId val="{00000005-7F14-402E-933A-D075997C86ED}"/>
              </c:ext>
            </c:extLst>
          </c:dPt>
          <c:dLbls>
            <c:spPr>
              <a:noFill/>
              <a:ln>
                <a:noFill/>
              </a:ln>
            </c:spPr>
            <c:txPr>
              <a:bodyPr anchorCtr="1"/>
              <a:lstStyle/>
              <a:p>
                <a:pPr>
                  <a:defRPr sz="1100" b="1" i="0" u="none">
                    <a:solidFill>
                      <a:schemeClr val="bg1"/>
                    </a:solidFill>
                    <a:latin typeface="Compasse"/>
                    <a:ea typeface="Compasse"/>
                    <a:cs typeface="Compasse"/>
                  </a:defRPr>
                </a:pPr>
                <a:endParaRPr lang="pt-BR"/>
              </a:p>
            </c:txPr>
            <c:showLegendKey val="0"/>
            <c:showVal val="1"/>
            <c:showCatName val="0"/>
            <c:showSerName val="0"/>
            <c:showPercent val="0"/>
            <c:showBubbleSize val="0"/>
            <c:showLeaderLines val="1"/>
            <c:extLst>
              <c:ext xmlns:c15="http://schemas.microsoft.com/office/drawing/2012/chart" uri="{CE6537A1-D6FC-4f65-9D91-7224C49458BB}"/>
            </c:extLst>
          </c:dLbls>
          <c:cat>
            <c:strRef>
              <c:f>'Portfólio CRIs'!$F$115:$F$116</c:f>
              <c:strCache>
                <c:ptCount val="2"/>
                <c:pt idx="0">
                  <c:v>Renda</c:v>
                </c:pt>
                <c:pt idx="1">
                  <c:v>Desenvolvimento</c:v>
                </c:pt>
              </c:strCache>
            </c:strRef>
          </c:cat>
          <c:val>
            <c:numRef>
              <c:f>'Portfólio CRIs'!$G$115:$G$116</c:f>
              <c:numCache>
                <c:formatCode>_-* #,##0_-;\-* #,##0_-;_-* "-"??_-;_-@_-</c:formatCode>
                <c:ptCount val="2"/>
                <c:pt idx="0">
                  <c:v>53.988345962257597</c:v>
                </c:pt>
                <c:pt idx="1">
                  <c:v>46.011654037742368</c:v>
                </c:pt>
              </c:numCache>
            </c:numRef>
          </c:val>
          <c:extLst>
            <c:ext xmlns:c16="http://schemas.microsoft.com/office/drawing/2014/chart" uri="{C3380CC4-5D6E-409C-BE32-E72D297353CC}">
              <c16:uniqueId val="{00000006-7F14-402E-933A-D075997C86ED}"/>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1692183666803344"/>
          <c:y val="0.28022830410576"/>
          <c:w val="0.27953128760325535"/>
          <c:h val="0.59376469986706204"/>
        </c:manualLayout>
      </c:layout>
      <c:overlay val="0"/>
      <c:spPr>
        <a:noFill/>
      </c:spPr>
      <c:txPr>
        <a:bodyPr rot="0" vert="horz" anchor="ctr" anchorCtr="1"/>
        <a:lstStyle/>
        <a:p>
          <a:pPr>
            <a:defRPr sz="900" b="0" i="0" u="none">
              <a:solidFill>
                <a:schemeClr val="tx1">
                  <a:lumMod val="65000"/>
                  <a:lumOff val="35000"/>
                </a:schemeClr>
              </a:solidFill>
              <a:latin typeface="Compasse Light"/>
              <a:ea typeface="Compasse Light"/>
              <a:cs typeface="Compasse Light"/>
            </a:defRPr>
          </a:pPr>
          <a:endParaRPr lang="pt-BR"/>
        </a:p>
      </c:txPr>
    </c:legend>
    <c:plotVisOnly val="1"/>
    <c:dispBlanksAs val="zero"/>
    <c:showDLblsOverMax val="1"/>
  </c:chart>
  <c:spPr>
    <a:noFill/>
    <a:ln w="9525" cmpd="sng">
      <a:noFill/>
    </a:ln>
  </c:spPr>
  <c:printSettings>
    <c:headerFooter/>
    <c:pageMargins b="0.78740157499999996" l="0.511811024" r="0.511811024" t="0.78740157499999996" header="0.31496062000000002" footer="0.3149606200000000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6838281087814E-2"/>
          <c:y val="0.26473974777557308"/>
          <c:w val="0.95432842017853436"/>
          <c:h val="0.55594864436949776"/>
        </c:manualLayout>
      </c:layout>
      <c:barChart>
        <c:barDir val="col"/>
        <c:grouping val="clustered"/>
        <c:varyColors val="0"/>
        <c:ser>
          <c:idx val="0"/>
          <c:order val="0"/>
          <c:tx>
            <c:strRef>
              <c:f>'Portfólio CRIs'!$C$121</c:f>
              <c:strCache>
                <c:ptCount val="1"/>
                <c:pt idx="0">
                  <c:v>Vencimento</c:v>
                </c:pt>
              </c:strCache>
            </c:strRef>
          </c:tx>
          <c:spPr>
            <a:solidFill>
              <a:srgbClr val="0A4263"/>
            </a:solidFill>
            <a:ln>
              <a:noFill/>
            </a:ln>
          </c:spPr>
          <c:invertIfNegative val="1"/>
          <c:dLbls>
            <c:dLbl>
              <c:idx val="0"/>
              <c:delete val="1"/>
              <c:extLst>
                <c:ext xmlns:c15="http://schemas.microsoft.com/office/drawing/2012/chart" uri="{CE6537A1-D6FC-4f65-9D91-7224C49458BB}"/>
                <c:ext xmlns:c16="http://schemas.microsoft.com/office/drawing/2014/chart" uri="{C3380CC4-5D6E-409C-BE32-E72D297353CC}">
                  <c16:uniqueId val="{00000000-DE20-4347-8A56-D780135F16AF}"/>
                </c:ext>
              </c:extLst>
            </c:dLbl>
            <c:dLbl>
              <c:idx val="1"/>
              <c:delete val="1"/>
              <c:extLst>
                <c:ext xmlns:c15="http://schemas.microsoft.com/office/drawing/2012/chart" uri="{CE6537A1-D6FC-4f65-9D91-7224C49458BB}"/>
                <c:ext xmlns:c16="http://schemas.microsoft.com/office/drawing/2014/chart" uri="{C3380CC4-5D6E-409C-BE32-E72D297353CC}">
                  <c16:uniqueId val="{00000001-DE20-4347-8A56-D780135F16AF}"/>
                </c:ext>
              </c:extLst>
            </c:dLbl>
            <c:spPr>
              <a:noFill/>
              <a:ln>
                <a:noFill/>
              </a:ln>
              <a:effectLst/>
            </c:spPr>
            <c:txPr>
              <a:bodyPr wrap="square" lIns="38100" tIns="19050" rIns="38100" bIns="19050" anchor="ctr">
                <a:spAutoFit/>
              </a:bodyPr>
              <a:lstStyle/>
              <a:p>
                <a:pPr>
                  <a:defRPr>
                    <a:solidFill>
                      <a:srgbClr val="002060"/>
                    </a:solidFill>
                    <a:latin typeface="Compasse" panose="020B060602020304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'Portfólio CRIs'!$B$122:$B$131</c:f>
              <c:strCache>
                <c:ptCount val="10"/>
                <c:pt idx="0">
                  <c:v>2026</c:v>
                </c:pt>
                <c:pt idx="1">
                  <c:v>2027</c:v>
                </c:pt>
                <c:pt idx="2">
                  <c:v>2028</c:v>
                </c:pt>
                <c:pt idx="3">
                  <c:v>2029</c:v>
                </c:pt>
                <c:pt idx="4">
                  <c:v>2030</c:v>
                </c:pt>
                <c:pt idx="5">
                  <c:v>2031</c:v>
                </c:pt>
                <c:pt idx="6">
                  <c:v>2032</c:v>
                </c:pt>
                <c:pt idx="7">
                  <c:v>2033</c:v>
                </c:pt>
                <c:pt idx="8">
                  <c:v>2034</c:v>
                </c:pt>
                <c:pt idx="9">
                  <c:v>2035+</c:v>
                </c:pt>
              </c:strCache>
            </c:strRef>
          </c:cat>
          <c:val>
            <c:numRef>
              <c:f>'Portfólio CRIs'!$C$122:$C$131</c:f>
              <c:numCache>
                <c:formatCode>0</c:formatCode>
                <c:ptCount val="10"/>
                <c:pt idx="0">
                  <c:v>0</c:v>
                </c:pt>
                <c:pt idx="1">
                  <c:v>0</c:v>
                </c:pt>
                <c:pt idx="2">
                  <c:v>3.6485631278623929</c:v>
                </c:pt>
                <c:pt idx="3">
                  <c:v>14.025123714677335</c:v>
                </c:pt>
                <c:pt idx="4">
                  <c:v>9.4977816512048427</c:v>
                </c:pt>
                <c:pt idx="5">
                  <c:v>17.340138819874372</c:v>
                </c:pt>
                <c:pt idx="6">
                  <c:v>11.708331516835042</c:v>
                </c:pt>
                <c:pt idx="7">
                  <c:v>7.1369580998148798</c:v>
                </c:pt>
                <c:pt idx="8">
                  <c:v>9.8540084288165133</c:v>
                </c:pt>
                <c:pt idx="9">
                  <c:v>26.789094640914605</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3-DE20-4347-8A56-D780135F16AF}"/>
            </c:ext>
          </c:extLst>
        </c:ser>
        <c:ser>
          <c:idx val="1"/>
          <c:order val="1"/>
          <c:tx>
            <c:strRef>
              <c:f>'Portfólio CRIs'!$D$121</c:f>
              <c:strCache>
                <c:ptCount val="1"/>
                <c:pt idx="0">
                  <c:v>Duration</c:v>
                </c:pt>
              </c:strCache>
            </c:strRef>
          </c:tx>
          <c:spPr>
            <a:solidFill>
              <a:srgbClr val="00A0D7"/>
            </a:solidFill>
            <a:ln>
              <a:noFill/>
            </a:ln>
          </c:spPr>
          <c:invertIfNegative val="1"/>
          <c:dLbls>
            <c:dLbl>
              <c:idx val="0"/>
              <c:delete val="1"/>
              <c:extLst>
                <c:ext xmlns:c15="http://schemas.microsoft.com/office/drawing/2012/chart" uri="{CE6537A1-D6FC-4f65-9D91-7224C49458BB}"/>
                <c:ext xmlns:c16="http://schemas.microsoft.com/office/drawing/2014/chart" uri="{C3380CC4-5D6E-409C-BE32-E72D297353CC}">
                  <c16:uniqueId val="{00000003-4061-441E-9131-C4B719042B14}"/>
                </c:ext>
              </c:extLst>
            </c:dLbl>
            <c:dLbl>
              <c:idx val="1"/>
              <c:delete val="1"/>
              <c:extLst>
                <c:ext xmlns:c15="http://schemas.microsoft.com/office/drawing/2012/chart" uri="{CE6537A1-D6FC-4f65-9D91-7224C49458BB}"/>
                <c:ext xmlns:c16="http://schemas.microsoft.com/office/drawing/2014/chart" uri="{C3380CC4-5D6E-409C-BE32-E72D297353CC}">
                  <c16:uniqueId val="{00000002-4061-441E-9131-C4B719042B14}"/>
                </c:ext>
              </c:extLst>
            </c:dLbl>
            <c:dLbl>
              <c:idx val="5"/>
              <c:delete val="1"/>
              <c:extLst>
                <c:ext xmlns:c15="http://schemas.microsoft.com/office/drawing/2012/chart" uri="{CE6537A1-D6FC-4f65-9D91-7224C49458BB}"/>
                <c:ext xmlns:c16="http://schemas.microsoft.com/office/drawing/2014/chart" uri="{C3380CC4-5D6E-409C-BE32-E72D297353CC}">
                  <c16:uniqueId val="{00000006-DE20-4347-8A56-D780135F16AF}"/>
                </c:ext>
              </c:extLst>
            </c:dLbl>
            <c:dLbl>
              <c:idx val="7"/>
              <c:delete val="1"/>
              <c:extLst>
                <c:ext xmlns:c15="http://schemas.microsoft.com/office/drawing/2012/chart" uri="{CE6537A1-D6FC-4f65-9D91-7224C49458BB}"/>
                <c:ext xmlns:c16="http://schemas.microsoft.com/office/drawing/2014/chart" uri="{C3380CC4-5D6E-409C-BE32-E72D297353CC}">
                  <c16:uniqueId val="{00000008-DE20-4347-8A56-D780135F16AF}"/>
                </c:ext>
              </c:extLst>
            </c:dLbl>
            <c:dLbl>
              <c:idx val="8"/>
              <c:delete val="1"/>
              <c:extLst>
                <c:ext xmlns:c15="http://schemas.microsoft.com/office/drawing/2012/chart" uri="{CE6537A1-D6FC-4f65-9D91-7224C49458BB}"/>
                <c:ext xmlns:c16="http://schemas.microsoft.com/office/drawing/2014/chart" uri="{C3380CC4-5D6E-409C-BE32-E72D297353CC}">
                  <c16:uniqueId val="{00000000-4061-441E-9131-C4B719042B14}"/>
                </c:ext>
              </c:extLst>
            </c:dLbl>
            <c:dLbl>
              <c:idx val="9"/>
              <c:delete val="1"/>
              <c:extLst>
                <c:ext xmlns:c15="http://schemas.microsoft.com/office/drawing/2012/chart" uri="{CE6537A1-D6FC-4f65-9D91-7224C49458BB}"/>
                <c:ext xmlns:c16="http://schemas.microsoft.com/office/drawing/2014/chart" uri="{C3380CC4-5D6E-409C-BE32-E72D297353CC}">
                  <c16:uniqueId val="{00000001-4061-441E-9131-C4B719042B14}"/>
                </c:ext>
              </c:extLst>
            </c:dLbl>
            <c:spPr>
              <a:noFill/>
              <a:ln>
                <a:noFill/>
              </a:ln>
              <a:effectLst/>
            </c:spPr>
            <c:txPr>
              <a:bodyPr wrap="square" lIns="38100" tIns="19050" rIns="38100" bIns="19050" anchor="ctr">
                <a:spAutoFit/>
              </a:bodyPr>
              <a:lstStyle/>
              <a:p>
                <a:pPr>
                  <a:defRPr>
                    <a:solidFill>
                      <a:srgbClr val="00B0F0"/>
                    </a:solidFill>
                    <a:latin typeface="Compasse" panose="020B060602020304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'Portfólio CRIs'!$B$122:$B$131</c:f>
              <c:strCache>
                <c:ptCount val="10"/>
                <c:pt idx="0">
                  <c:v>2026</c:v>
                </c:pt>
                <c:pt idx="1">
                  <c:v>2027</c:v>
                </c:pt>
                <c:pt idx="2">
                  <c:v>2028</c:v>
                </c:pt>
                <c:pt idx="3">
                  <c:v>2029</c:v>
                </c:pt>
                <c:pt idx="4">
                  <c:v>2030</c:v>
                </c:pt>
                <c:pt idx="5">
                  <c:v>2031</c:v>
                </c:pt>
                <c:pt idx="6">
                  <c:v>2032</c:v>
                </c:pt>
                <c:pt idx="7">
                  <c:v>2033</c:v>
                </c:pt>
                <c:pt idx="8">
                  <c:v>2034</c:v>
                </c:pt>
                <c:pt idx="9">
                  <c:v>2035+</c:v>
                </c:pt>
              </c:strCache>
            </c:strRef>
          </c:cat>
          <c:val>
            <c:numRef>
              <c:f>'Portfólio CRIs'!$D$122:$D$131</c:f>
              <c:numCache>
                <c:formatCode>0</c:formatCode>
                <c:ptCount val="10"/>
                <c:pt idx="0">
                  <c:v>0</c:v>
                </c:pt>
                <c:pt idx="1">
                  <c:v>0</c:v>
                </c:pt>
                <c:pt idx="2">
                  <c:v>8.5237330176293664</c:v>
                </c:pt>
                <c:pt idx="3">
                  <c:v>49.983564238737195</c:v>
                </c:pt>
                <c:pt idx="4">
                  <c:v>14.703608102718812</c:v>
                </c:pt>
                <c:pt idx="5">
                  <c:v>0</c:v>
                </c:pt>
                <c:pt idx="6">
                  <c:v>26.789094640914605</c:v>
                </c:pt>
                <c:pt idx="7">
                  <c:v>0</c:v>
                </c:pt>
                <c:pt idx="8">
                  <c:v>0</c:v>
                </c:pt>
                <c:pt idx="9">
                  <c:v>0</c:v>
                </c:pt>
              </c:numCache>
            </c:numRef>
          </c:val>
          <c:extLst>
            <c:ext xmlns:c14="http://schemas.microsoft.com/office/drawing/2007/8/2/chart" uri="{6F2FDCE9-48DA-4B69-8628-5D25D57E5C99}">
              <c14:invertSolidFillFmt>
                <c14:spPr xmlns:c14="http://schemas.microsoft.com/office/drawing/2007/8/2/chart">
                  <a:solidFill>
                    <a:srgbClr val="FFFFFF"/>
                  </a:solidFill>
                  <a:ln>
                    <a:noFill/>
                  </a:ln>
                </c14:spPr>
              </c14:invertSolidFillFmt>
            </c:ext>
            <c:ext xmlns:c16="http://schemas.microsoft.com/office/drawing/2014/chart" uri="{C3380CC4-5D6E-409C-BE32-E72D297353CC}">
              <c16:uniqueId val="{00000009-DE20-4347-8A56-D780135F16AF}"/>
            </c:ext>
          </c:extLst>
        </c:ser>
        <c:dLbls>
          <c:showLegendKey val="0"/>
          <c:showVal val="0"/>
          <c:showCatName val="0"/>
          <c:showSerName val="0"/>
          <c:showPercent val="0"/>
          <c:showBubbleSize val="0"/>
        </c:dLbls>
        <c:gapWidth val="100"/>
        <c:overlap val="-4"/>
        <c:axId val="1324932511"/>
        <c:axId val="1506600479"/>
      </c:barChart>
      <c:catAx>
        <c:axId val="1324932511"/>
        <c:scaling>
          <c:orientation val="minMax"/>
        </c:scaling>
        <c:delete val="0"/>
        <c:axPos val="b"/>
        <c:numFmt formatCode="General" sourceLinked="1"/>
        <c:majorTickMark val="none"/>
        <c:minorTickMark val="none"/>
        <c:tickLblPos val="nextTo"/>
        <c:spPr>
          <a:ln w="9525" cmpd="sng">
            <a:solidFill>
              <a:schemeClr val="tx1">
                <a:lumMod val="15000"/>
                <a:lumOff val="85000"/>
              </a:schemeClr>
            </a:solidFill>
          </a:ln>
        </c:spPr>
        <c:txPr>
          <a:bodyPr rot="-60000000" vert="horz" anchor="ctr" anchorCtr="1"/>
          <a:lstStyle/>
          <a:p>
            <a:pPr>
              <a:defRPr sz="900" b="0" i="0" u="none">
                <a:solidFill>
                  <a:schemeClr val="tx1">
                    <a:lumMod val="65000"/>
                    <a:lumOff val="35000"/>
                  </a:schemeClr>
                </a:solidFill>
                <a:latin typeface="Compasse"/>
                <a:ea typeface="Compasse"/>
                <a:cs typeface="Compasse"/>
              </a:defRPr>
            </a:pPr>
            <a:endParaRPr lang="pt-BR"/>
          </a:p>
        </c:txPr>
        <c:crossAx val="1506600479"/>
        <c:crosses val="autoZero"/>
        <c:auto val="1"/>
        <c:lblAlgn val="ctr"/>
        <c:lblOffset val="100"/>
        <c:noMultiLvlLbl val="0"/>
      </c:catAx>
      <c:valAx>
        <c:axId val="1506600479"/>
        <c:scaling>
          <c:orientation val="minMax"/>
        </c:scaling>
        <c:delete val="1"/>
        <c:axPos val="l"/>
        <c:numFmt formatCode="0" sourceLinked="1"/>
        <c:majorTickMark val="none"/>
        <c:minorTickMark val="none"/>
        <c:tickLblPos val="nextTo"/>
        <c:crossAx val="1324932511"/>
        <c:crosses val="autoZero"/>
        <c:crossBetween val="between"/>
      </c:valAx>
      <c:spPr>
        <a:noFill/>
        <a:ln>
          <a:noFill/>
        </a:ln>
      </c:spPr>
    </c:plotArea>
    <c:legend>
      <c:legendPos val="t"/>
      <c:overlay val="0"/>
      <c:spPr>
        <a:noFill/>
      </c:spPr>
      <c:txPr>
        <a:bodyPr rot="0" vert="horz" anchor="ctr" anchorCtr="1"/>
        <a:lstStyle/>
        <a:p>
          <a:pPr>
            <a:defRPr sz="900" b="0" i="0" u="none">
              <a:solidFill>
                <a:schemeClr val="tx1">
                  <a:lumMod val="65000"/>
                  <a:lumOff val="35000"/>
                </a:schemeClr>
              </a:solidFill>
              <a:latin typeface="Compasse"/>
              <a:ea typeface="Compasse"/>
              <a:cs typeface="Compasse"/>
            </a:defRPr>
          </a:pPr>
          <a:endParaRPr lang="pt-BR"/>
        </a:p>
      </c:txPr>
    </c:legend>
    <c:plotVisOnly val="1"/>
    <c:dispBlanksAs val="zero"/>
    <c:showDLblsOverMax val="1"/>
  </c:chart>
  <c:spPr>
    <a:solidFill>
      <a:schemeClr val="bg1"/>
    </a:solidFill>
    <a:ln w="9525" cmpd="sng">
      <a:noFill/>
    </a:ln>
  </c:spPr>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rgbClr val="AAD2E3"/>
            </a:solidFill>
            <a:ln>
              <a:noFill/>
            </a:ln>
          </c:spPr>
          <c:cat>
            <c:numRef>
              <c:f>'Liquidez e Mercado'!$B$10:$B$1389</c:f>
              <c:numCache>
                <c:formatCode>m/d/yyyy</c:formatCode>
                <c:ptCount val="1380"/>
                <c:pt idx="0">
                  <c:v>46234</c:v>
                </c:pt>
                <c:pt idx="1">
                  <c:v>46233</c:v>
                </c:pt>
                <c:pt idx="2">
                  <c:v>46232</c:v>
                </c:pt>
                <c:pt idx="3">
                  <c:v>46231</c:v>
                </c:pt>
                <c:pt idx="4">
                  <c:v>46230</c:v>
                </c:pt>
                <c:pt idx="5">
                  <c:v>46227</c:v>
                </c:pt>
                <c:pt idx="6">
                  <c:v>46226</c:v>
                </c:pt>
                <c:pt idx="7">
                  <c:v>46225</c:v>
                </c:pt>
                <c:pt idx="8">
                  <c:v>46224</c:v>
                </c:pt>
                <c:pt idx="9">
                  <c:v>46223</c:v>
                </c:pt>
                <c:pt idx="10">
                  <c:v>46220</c:v>
                </c:pt>
                <c:pt idx="11">
                  <c:v>46219</c:v>
                </c:pt>
                <c:pt idx="12">
                  <c:v>46218</c:v>
                </c:pt>
                <c:pt idx="13">
                  <c:v>46217</c:v>
                </c:pt>
                <c:pt idx="14">
                  <c:v>46216</c:v>
                </c:pt>
                <c:pt idx="15">
                  <c:v>46213</c:v>
                </c:pt>
                <c:pt idx="16">
                  <c:v>46212</c:v>
                </c:pt>
                <c:pt idx="17">
                  <c:v>46211</c:v>
                </c:pt>
                <c:pt idx="18">
                  <c:v>46210</c:v>
                </c:pt>
                <c:pt idx="19">
                  <c:v>46209</c:v>
                </c:pt>
                <c:pt idx="20">
                  <c:v>46206</c:v>
                </c:pt>
                <c:pt idx="21">
                  <c:v>46205</c:v>
                </c:pt>
                <c:pt idx="22">
                  <c:v>46204</c:v>
                </c:pt>
                <c:pt idx="23">
                  <c:v>46203</c:v>
                </c:pt>
                <c:pt idx="24">
                  <c:v>46202</c:v>
                </c:pt>
                <c:pt idx="25">
                  <c:v>46199</c:v>
                </c:pt>
                <c:pt idx="26">
                  <c:v>46198</c:v>
                </c:pt>
                <c:pt idx="27">
                  <c:v>46197</c:v>
                </c:pt>
                <c:pt idx="28">
                  <c:v>46196</c:v>
                </c:pt>
                <c:pt idx="29">
                  <c:v>46195</c:v>
                </c:pt>
                <c:pt idx="30">
                  <c:v>46192</c:v>
                </c:pt>
                <c:pt idx="31">
                  <c:v>46191</c:v>
                </c:pt>
                <c:pt idx="32">
                  <c:v>46190</c:v>
                </c:pt>
                <c:pt idx="33">
                  <c:v>46189</c:v>
                </c:pt>
                <c:pt idx="34">
                  <c:v>46188</c:v>
                </c:pt>
                <c:pt idx="35">
                  <c:v>46185</c:v>
                </c:pt>
                <c:pt idx="36">
                  <c:v>46184</c:v>
                </c:pt>
                <c:pt idx="37">
                  <c:v>46183</c:v>
                </c:pt>
                <c:pt idx="38">
                  <c:v>46182</c:v>
                </c:pt>
                <c:pt idx="39">
                  <c:v>46181</c:v>
                </c:pt>
                <c:pt idx="40">
                  <c:v>46178</c:v>
                </c:pt>
                <c:pt idx="41">
                  <c:v>46176</c:v>
                </c:pt>
                <c:pt idx="42">
                  <c:v>46175</c:v>
                </c:pt>
                <c:pt idx="43">
                  <c:v>46174</c:v>
                </c:pt>
                <c:pt idx="44">
                  <c:v>46171</c:v>
                </c:pt>
                <c:pt idx="45">
                  <c:v>46170</c:v>
                </c:pt>
                <c:pt idx="46">
                  <c:v>46169</c:v>
                </c:pt>
                <c:pt idx="47">
                  <c:v>46168</c:v>
                </c:pt>
                <c:pt idx="48">
                  <c:v>46167</c:v>
                </c:pt>
                <c:pt idx="49">
                  <c:v>46164</c:v>
                </c:pt>
                <c:pt idx="50">
                  <c:v>46163</c:v>
                </c:pt>
                <c:pt idx="51">
                  <c:v>46162</c:v>
                </c:pt>
                <c:pt idx="52">
                  <c:v>46161</c:v>
                </c:pt>
                <c:pt idx="53">
                  <c:v>46160</c:v>
                </c:pt>
                <c:pt idx="54">
                  <c:v>46157</c:v>
                </c:pt>
                <c:pt idx="55">
                  <c:v>46156</c:v>
                </c:pt>
                <c:pt idx="56">
                  <c:v>46155</c:v>
                </c:pt>
                <c:pt idx="57">
                  <c:v>46154</c:v>
                </c:pt>
                <c:pt idx="58">
                  <c:v>46153</c:v>
                </c:pt>
                <c:pt idx="59">
                  <c:v>46150</c:v>
                </c:pt>
                <c:pt idx="60">
                  <c:v>46149</c:v>
                </c:pt>
                <c:pt idx="61">
                  <c:v>46148</c:v>
                </c:pt>
                <c:pt idx="62">
                  <c:v>46147</c:v>
                </c:pt>
                <c:pt idx="63">
                  <c:v>46146</c:v>
                </c:pt>
                <c:pt idx="64">
                  <c:v>46142</c:v>
                </c:pt>
                <c:pt idx="65">
                  <c:v>46141</c:v>
                </c:pt>
                <c:pt idx="66">
                  <c:v>46140</c:v>
                </c:pt>
                <c:pt idx="67">
                  <c:v>46139</c:v>
                </c:pt>
                <c:pt idx="68">
                  <c:v>46136</c:v>
                </c:pt>
                <c:pt idx="69">
                  <c:v>46135</c:v>
                </c:pt>
                <c:pt idx="70">
                  <c:v>46134</c:v>
                </c:pt>
                <c:pt idx="71">
                  <c:v>46132</c:v>
                </c:pt>
                <c:pt idx="72">
                  <c:v>46129</c:v>
                </c:pt>
                <c:pt idx="73">
                  <c:v>46128</c:v>
                </c:pt>
                <c:pt idx="74">
                  <c:v>46127</c:v>
                </c:pt>
                <c:pt idx="75">
                  <c:v>46126</c:v>
                </c:pt>
                <c:pt idx="76">
                  <c:v>46125</c:v>
                </c:pt>
                <c:pt idx="77">
                  <c:v>46122</c:v>
                </c:pt>
                <c:pt idx="78">
                  <c:v>46121</c:v>
                </c:pt>
                <c:pt idx="79">
                  <c:v>46120</c:v>
                </c:pt>
                <c:pt idx="80">
                  <c:v>46119</c:v>
                </c:pt>
                <c:pt idx="81">
                  <c:v>46118</c:v>
                </c:pt>
                <c:pt idx="82">
                  <c:v>46114</c:v>
                </c:pt>
                <c:pt idx="83">
                  <c:v>46113</c:v>
                </c:pt>
                <c:pt idx="84">
                  <c:v>46112</c:v>
                </c:pt>
                <c:pt idx="85">
                  <c:v>46111</c:v>
                </c:pt>
                <c:pt idx="86">
                  <c:v>46108</c:v>
                </c:pt>
                <c:pt idx="87">
                  <c:v>46107</c:v>
                </c:pt>
                <c:pt idx="88">
                  <c:v>46106</c:v>
                </c:pt>
                <c:pt idx="89">
                  <c:v>46105</c:v>
                </c:pt>
                <c:pt idx="90">
                  <c:v>46104</c:v>
                </c:pt>
                <c:pt idx="91">
                  <c:v>46101</c:v>
                </c:pt>
                <c:pt idx="92">
                  <c:v>46100</c:v>
                </c:pt>
                <c:pt idx="93">
                  <c:v>46099</c:v>
                </c:pt>
                <c:pt idx="94">
                  <c:v>46098</c:v>
                </c:pt>
                <c:pt idx="95">
                  <c:v>46097</c:v>
                </c:pt>
                <c:pt idx="96">
                  <c:v>46094</c:v>
                </c:pt>
                <c:pt idx="97">
                  <c:v>46093</c:v>
                </c:pt>
                <c:pt idx="98">
                  <c:v>46092</c:v>
                </c:pt>
                <c:pt idx="99">
                  <c:v>46091</c:v>
                </c:pt>
                <c:pt idx="100">
                  <c:v>46090</c:v>
                </c:pt>
                <c:pt idx="101">
                  <c:v>46087</c:v>
                </c:pt>
                <c:pt idx="102">
                  <c:v>46086</c:v>
                </c:pt>
                <c:pt idx="103">
                  <c:v>46085</c:v>
                </c:pt>
                <c:pt idx="104">
                  <c:v>46084</c:v>
                </c:pt>
                <c:pt idx="105">
                  <c:v>46083</c:v>
                </c:pt>
                <c:pt idx="106">
                  <c:v>46080</c:v>
                </c:pt>
                <c:pt idx="107">
                  <c:v>46079</c:v>
                </c:pt>
                <c:pt idx="108">
                  <c:v>46078</c:v>
                </c:pt>
                <c:pt idx="109">
                  <c:v>46077</c:v>
                </c:pt>
                <c:pt idx="110">
                  <c:v>46076</c:v>
                </c:pt>
                <c:pt idx="111">
                  <c:v>46073</c:v>
                </c:pt>
                <c:pt idx="112">
                  <c:v>46072</c:v>
                </c:pt>
                <c:pt idx="113">
                  <c:v>46071</c:v>
                </c:pt>
                <c:pt idx="114">
                  <c:v>46066</c:v>
                </c:pt>
                <c:pt idx="115">
                  <c:v>46065</c:v>
                </c:pt>
                <c:pt idx="116">
                  <c:v>46064</c:v>
                </c:pt>
                <c:pt idx="117">
                  <c:v>46063</c:v>
                </c:pt>
                <c:pt idx="118">
                  <c:v>46062</c:v>
                </c:pt>
                <c:pt idx="119">
                  <c:v>46059</c:v>
                </c:pt>
                <c:pt idx="120">
                  <c:v>46058</c:v>
                </c:pt>
                <c:pt idx="121">
                  <c:v>46057</c:v>
                </c:pt>
                <c:pt idx="122">
                  <c:v>46056</c:v>
                </c:pt>
                <c:pt idx="123">
                  <c:v>46055</c:v>
                </c:pt>
                <c:pt idx="124">
                  <c:v>46052</c:v>
                </c:pt>
                <c:pt idx="125">
                  <c:v>46051</c:v>
                </c:pt>
                <c:pt idx="126">
                  <c:v>46050</c:v>
                </c:pt>
                <c:pt idx="127">
                  <c:v>46049</c:v>
                </c:pt>
                <c:pt idx="128">
                  <c:v>46048</c:v>
                </c:pt>
                <c:pt idx="129">
                  <c:v>46045</c:v>
                </c:pt>
                <c:pt idx="130">
                  <c:v>46044</c:v>
                </c:pt>
                <c:pt idx="131">
                  <c:v>46043</c:v>
                </c:pt>
                <c:pt idx="132">
                  <c:v>46042</c:v>
                </c:pt>
                <c:pt idx="133">
                  <c:v>46041</c:v>
                </c:pt>
                <c:pt idx="134">
                  <c:v>46038</c:v>
                </c:pt>
                <c:pt idx="135">
                  <c:v>46037</c:v>
                </c:pt>
                <c:pt idx="136">
                  <c:v>46036</c:v>
                </c:pt>
                <c:pt idx="137">
                  <c:v>46035</c:v>
                </c:pt>
                <c:pt idx="138">
                  <c:v>46034</c:v>
                </c:pt>
                <c:pt idx="139">
                  <c:v>46031</c:v>
                </c:pt>
                <c:pt idx="140">
                  <c:v>46030</c:v>
                </c:pt>
                <c:pt idx="141">
                  <c:v>46029</c:v>
                </c:pt>
                <c:pt idx="142">
                  <c:v>46028</c:v>
                </c:pt>
                <c:pt idx="143">
                  <c:v>46027</c:v>
                </c:pt>
                <c:pt idx="144">
                  <c:v>46024</c:v>
                </c:pt>
                <c:pt idx="145">
                  <c:v>46022</c:v>
                </c:pt>
                <c:pt idx="146">
                  <c:v>46021</c:v>
                </c:pt>
                <c:pt idx="147">
                  <c:v>46020</c:v>
                </c:pt>
                <c:pt idx="148">
                  <c:v>46017</c:v>
                </c:pt>
                <c:pt idx="149">
                  <c:v>46015</c:v>
                </c:pt>
                <c:pt idx="150">
                  <c:v>46014</c:v>
                </c:pt>
                <c:pt idx="151">
                  <c:v>46013</c:v>
                </c:pt>
                <c:pt idx="152">
                  <c:v>46010</c:v>
                </c:pt>
                <c:pt idx="153">
                  <c:v>46009</c:v>
                </c:pt>
                <c:pt idx="154">
                  <c:v>46008</c:v>
                </c:pt>
                <c:pt idx="155">
                  <c:v>46007</c:v>
                </c:pt>
                <c:pt idx="156">
                  <c:v>46006</c:v>
                </c:pt>
                <c:pt idx="157">
                  <c:v>46003</c:v>
                </c:pt>
                <c:pt idx="158">
                  <c:v>46002</c:v>
                </c:pt>
                <c:pt idx="159">
                  <c:v>46001</c:v>
                </c:pt>
                <c:pt idx="160">
                  <c:v>46000</c:v>
                </c:pt>
                <c:pt idx="161">
                  <c:v>45999</c:v>
                </c:pt>
                <c:pt idx="162">
                  <c:v>45996</c:v>
                </c:pt>
                <c:pt idx="163">
                  <c:v>45995</c:v>
                </c:pt>
                <c:pt idx="164">
                  <c:v>45994</c:v>
                </c:pt>
                <c:pt idx="165">
                  <c:v>45993</c:v>
                </c:pt>
                <c:pt idx="166">
                  <c:v>45992</c:v>
                </c:pt>
                <c:pt idx="167">
                  <c:v>45989</c:v>
                </c:pt>
                <c:pt idx="168">
                  <c:v>45988</c:v>
                </c:pt>
                <c:pt idx="169">
                  <c:v>45987</c:v>
                </c:pt>
                <c:pt idx="170">
                  <c:v>45986</c:v>
                </c:pt>
                <c:pt idx="171">
                  <c:v>45985</c:v>
                </c:pt>
                <c:pt idx="172">
                  <c:v>45982</c:v>
                </c:pt>
                <c:pt idx="173">
                  <c:v>45980</c:v>
                </c:pt>
                <c:pt idx="174">
                  <c:v>45979</c:v>
                </c:pt>
                <c:pt idx="175">
                  <c:v>45978</c:v>
                </c:pt>
                <c:pt idx="176">
                  <c:v>45975</c:v>
                </c:pt>
                <c:pt idx="177">
                  <c:v>45974</c:v>
                </c:pt>
                <c:pt idx="178">
                  <c:v>45973</c:v>
                </c:pt>
                <c:pt idx="179">
                  <c:v>45972</c:v>
                </c:pt>
                <c:pt idx="180">
                  <c:v>45971</c:v>
                </c:pt>
                <c:pt idx="181">
                  <c:v>45968</c:v>
                </c:pt>
                <c:pt idx="182">
                  <c:v>45967</c:v>
                </c:pt>
                <c:pt idx="183">
                  <c:v>45966</c:v>
                </c:pt>
                <c:pt idx="184">
                  <c:v>45965</c:v>
                </c:pt>
                <c:pt idx="185">
                  <c:v>45964</c:v>
                </c:pt>
                <c:pt idx="186">
                  <c:v>45961</c:v>
                </c:pt>
                <c:pt idx="187">
                  <c:v>45960</c:v>
                </c:pt>
                <c:pt idx="188">
                  <c:v>45959</c:v>
                </c:pt>
                <c:pt idx="189">
                  <c:v>45958</c:v>
                </c:pt>
                <c:pt idx="190">
                  <c:v>45957</c:v>
                </c:pt>
                <c:pt idx="191">
                  <c:v>45954</c:v>
                </c:pt>
                <c:pt idx="192">
                  <c:v>45953</c:v>
                </c:pt>
                <c:pt idx="193">
                  <c:v>45952</c:v>
                </c:pt>
                <c:pt idx="194">
                  <c:v>45951</c:v>
                </c:pt>
                <c:pt idx="195">
                  <c:v>45950</c:v>
                </c:pt>
                <c:pt idx="196">
                  <c:v>45947</c:v>
                </c:pt>
                <c:pt idx="197">
                  <c:v>45946</c:v>
                </c:pt>
                <c:pt idx="198">
                  <c:v>45945</c:v>
                </c:pt>
                <c:pt idx="199">
                  <c:v>45944</c:v>
                </c:pt>
                <c:pt idx="200">
                  <c:v>45943</c:v>
                </c:pt>
                <c:pt idx="201">
                  <c:v>45940</c:v>
                </c:pt>
                <c:pt idx="202">
                  <c:v>45939</c:v>
                </c:pt>
                <c:pt idx="203">
                  <c:v>45938</c:v>
                </c:pt>
                <c:pt idx="204">
                  <c:v>45937</c:v>
                </c:pt>
                <c:pt idx="205">
                  <c:v>45936</c:v>
                </c:pt>
                <c:pt idx="206">
                  <c:v>45933</c:v>
                </c:pt>
                <c:pt idx="207">
                  <c:v>45932</c:v>
                </c:pt>
                <c:pt idx="208">
                  <c:v>45931</c:v>
                </c:pt>
                <c:pt idx="209">
                  <c:v>45930</c:v>
                </c:pt>
                <c:pt idx="210">
                  <c:v>45929</c:v>
                </c:pt>
                <c:pt idx="211">
                  <c:v>45926</c:v>
                </c:pt>
                <c:pt idx="212">
                  <c:v>45925</c:v>
                </c:pt>
                <c:pt idx="213">
                  <c:v>45924</c:v>
                </c:pt>
                <c:pt idx="214">
                  <c:v>45923</c:v>
                </c:pt>
                <c:pt idx="215">
                  <c:v>45922</c:v>
                </c:pt>
                <c:pt idx="216">
                  <c:v>45919</c:v>
                </c:pt>
                <c:pt idx="217">
                  <c:v>45918</c:v>
                </c:pt>
                <c:pt idx="218">
                  <c:v>45917</c:v>
                </c:pt>
                <c:pt idx="219">
                  <c:v>45916</c:v>
                </c:pt>
                <c:pt idx="220">
                  <c:v>45915</c:v>
                </c:pt>
                <c:pt idx="221">
                  <c:v>45912</c:v>
                </c:pt>
                <c:pt idx="222">
                  <c:v>45911</c:v>
                </c:pt>
                <c:pt idx="223">
                  <c:v>45910</c:v>
                </c:pt>
                <c:pt idx="224">
                  <c:v>45909</c:v>
                </c:pt>
                <c:pt idx="225">
                  <c:v>45908</c:v>
                </c:pt>
                <c:pt idx="226">
                  <c:v>45905</c:v>
                </c:pt>
                <c:pt idx="227">
                  <c:v>45904</c:v>
                </c:pt>
                <c:pt idx="228">
                  <c:v>45903</c:v>
                </c:pt>
                <c:pt idx="229">
                  <c:v>45902</c:v>
                </c:pt>
                <c:pt idx="230">
                  <c:v>45901</c:v>
                </c:pt>
                <c:pt idx="231">
                  <c:v>45898</c:v>
                </c:pt>
                <c:pt idx="232">
                  <c:v>45897</c:v>
                </c:pt>
                <c:pt idx="233">
                  <c:v>45896</c:v>
                </c:pt>
                <c:pt idx="234">
                  <c:v>45895</c:v>
                </c:pt>
                <c:pt idx="235">
                  <c:v>45894</c:v>
                </c:pt>
                <c:pt idx="236">
                  <c:v>45891</c:v>
                </c:pt>
                <c:pt idx="237">
                  <c:v>45890</c:v>
                </c:pt>
                <c:pt idx="238">
                  <c:v>45889</c:v>
                </c:pt>
                <c:pt idx="239">
                  <c:v>45888</c:v>
                </c:pt>
                <c:pt idx="240">
                  <c:v>45887</c:v>
                </c:pt>
                <c:pt idx="241">
                  <c:v>45884</c:v>
                </c:pt>
                <c:pt idx="242">
                  <c:v>45883</c:v>
                </c:pt>
                <c:pt idx="243">
                  <c:v>45882</c:v>
                </c:pt>
                <c:pt idx="244">
                  <c:v>45881</c:v>
                </c:pt>
                <c:pt idx="245">
                  <c:v>45880</c:v>
                </c:pt>
                <c:pt idx="246">
                  <c:v>45877</c:v>
                </c:pt>
                <c:pt idx="247">
                  <c:v>45876</c:v>
                </c:pt>
                <c:pt idx="248">
                  <c:v>45875</c:v>
                </c:pt>
                <c:pt idx="249">
                  <c:v>45874</c:v>
                </c:pt>
                <c:pt idx="250">
                  <c:v>45873</c:v>
                </c:pt>
                <c:pt idx="251">
                  <c:v>45870</c:v>
                </c:pt>
                <c:pt idx="252">
                  <c:v>45869</c:v>
                </c:pt>
                <c:pt idx="253">
                  <c:v>45868</c:v>
                </c:pt>
                <c:pt idx="254">
                  <c:v>45867</c:v>
                </c:pt>
                <c:pt idx="255">
                  <c:v>45866</c:v>
                </c:pt>
                <c:pt idx="256">
                  <c:v>45863</c:v>
                </c:pt>
                <c:pt idx="257">
                  <c:v>45862</c:v>
                </c:pt>
                <c:pt idx="258">
                  <c:v>45861</c:v>
                </c:pt>
                <c:pt idx="259">
                  <c:v>45860</c:v>
                </c:pt>
                <c:pt idx="260">
                  <c:v>45859</c:v>
                </c:pt>
                <c:pt idx="261">
                  <c:v>45856</c:v>
                </c:pt>
                <c:pt idx="262">
                  <c:v>45855</c:v>
                </c:pt>
                <c:pt idx="263">
                  <c:v>45854</c:v>
                </c:pt>
                <c:pt idx="264">
                  <c:v>45853</c:v>
                </c:pt>
                <c:pt idx="265">
                  <c:v>45852</c:v>
                </c:pt>
                <c:pt idx="266">
                  <c:v>45849</c:v>
                </c:pt>
                <c:pt idx="267">
                  <c:v>45848</c:v>
                </c:pt>
                <c:pt idx="268">
                  <c:v>45847</c:v>
                </c:pt>
                <c:pt idx="269">
                  <c:v>45846</c:v>
                </c:pt>
                <c:pt idx="270">
                  <c:v>45845</c:v>
                </c:pt>
                <c:pt idx="271">
                  <c:v>45842</c:v>
                </c:pt>
                <c:pt idx="272">
                  <c:v>45841</c:v>
                </c:pt>
                <c:pt idx="273">
                  <c:v>45840</c:v>
                </c:pt>
                <c:pt idx="274">
                  <c:v>45839</c:v>
                </c:pt>
                <c:pt idx="275">
                  <c:v>45838</c:v>
                </c:pt>
                <c:pt idx="276">
                  <c:v>45835</c:v>
                </c:pt>
                <c:pt idx="277">
                  <c:v>45834</c:v>
                </c:pt>
                <c:pt idx="278">
                  <c:v>45833</c:v>
                </c:pt>
                <c:pt idx="279">
                  <c:v>45832</c:v>
                </c:pt>
                <c:pt idx="280">
                  <c:v>45831</c:v>
                </c:pt>
                <c:pt idx="281">
                  <c:v>45828</c:v>
                </c:pt>
                <c:pt idx="282">
                  <c:v>45826</c:v>
                </c:pt>
                <c:pt idx="283">
                  <c:v>45825</c:v>
                </c:pt>
                <c:pt idx="284">
                  <c:v>45824</c:v>
                </c:pt>
                <c:pt idx="285">
                  <c:v>45821</c:v>
                </c:pt>
                <c:pt idx="286">
                  <c:v>45820</c:v>
                </c:pt>
                <c:pt idx="287">
                  <c:v>45819</c:v>
                </c:pt>
                <c:pt idx="288">
                  <c:v>45818</c:v>
                </c:pt>
                <c:pt idx="289">
                  <c:v>45817</c:v>
                </c:pt>
                <c:pt idx="290">
                  <c:v>45814</c:v>
                </c:pt>
                <c:pt idx="291">
                  <c:v>45813</c:v>
                </c:pt>
                <c:pt idx="292">
                  <c:v>45812</c:v>
                </c:pt>
                <c:pt idx="293">
                  <c:v>45811</c:v>
                </c:pt>
                <c:pt idx="294">
                  <c:v>45810</c:v>
                </c:pt>
                <c:pt idx="295">
                  <c:v>45807</c:v>
                </c:pt>
                <c:pt idx="296">
                  <c:v>45806</c:v>
                </c:pt>
                <c:pt idx="297">
                  <c:v>45805</c:v>
                </c:pt>
                <c:pt idx="298">
                  <c:v>45804</c:v>
                </c:pt>
                <c:pt idx="299">
                  <c:v>45803</c:v>
                </c:pt>
                <c:pt idx="300">
                  <c:v>45800</c:v>
                </c:pt>
                <c:pt idx="301">
                  <c:v>45799</c:v>
                </c:pt>
                <c:pt idx="302">
                  <c:v>45798</c:v>
                </c:pt>
                <c:pt idx="303">
                  <c:v>45797</c:v>
                </c:pt>
                <c:pt idx="304">
                  <c:v>45796</c:v>
                </c:pt>
                <c:pt idx="305">
                  <c:v>45793</c:v>
                </c:pt>
                <c:pt idx="306">
                  <c:v>45792</c:v>
                </c:pt>
                <c:pt idx="307">
                  <c:v>45791</c:v>
                </c:pt>
                <c:pt idx="308">
                  <c:v>45790</c:v>
                </c:pt>
                <c:pt idx="309">
                  <c:v>45789</c:v>
                </c:pt>
                <c:pt idx="310">
                  <c:v>45786</c:v>
                </c:pt>
                <c:pt idx="311">
                  <c:v>45785</c:v>
                </c:pt>
                <c:pt idx="312">
                  <c:v>45784</c:v>
                </c:pt>
                <c:pt idx="313">
                  <c:v>45783</c:v>
                </c:pt>
                <c:pt idx="314">
                  <c:v>45782</c:v>
                </c:pt>
                <c:pt idx="315">
                  <c:v>45779</c:v>
                </c:pt>
                <c:pt idx="316">
                  <c:v>45777</c:v>
                </c:pt>
                <c:pt idx="317">
                  <c:v>45776</c:v>
                </c:pt>
                <c:pt idx="318">
                  <c:v>45775</c:v>
                </c:pt>
                <c:pt idx="319">
                  <c:v>45772</c:v>
                </c:pt>
                <c:pt idx="320">
                  <c:v>45771</c:v>
                </c:pt>
                <c:pt idx="321">
                  <c:v>45770</c:v>
                </c:pt>
                <c:pt idx="322">
                  <c:v>45769</c:v>
                </c:pt>
                <c:pt idx="323">
                  <c:v>45764</c:v>
                </c:pt>
                <c:pt idx="324">
                  <c:v>45763</c:v>
                </c:pt>
                <c:pt idx="325">
                  <c:v>45762</c:v>
                </c:pt>
                <c:pt idx="326">
                  <c:v>45761</c:v>
                </c:pt>
                <c:pt idx="327">
                  <c:v>45758</c:v>
                </c:pt>
                <c:pt idx="328">
                  <c:v>45757</c:v>
                </c:pt>
                <c:pt idx="329">
                  <c:v>45756</c:v>
                </c:pt>
                <c:pt idx="330">
                  <c:v>45755</c:v>
                </c:pt>
                <c:pt idx="331">
                  <c:v>45754</c:v>
                </c:pt>
                <c:pt idx="332">
                  <c:v>45751</c:v>
                </c:pt>
                <c:pt idx="333">
                  <c:v>45750</c:v>
                </c:pt>
                <c:pt idx="334">
                  <c:v>45749</c:v>
                </c:pt>
                <c:pt idx="335">
                  <c:v>45748</c:v>
                </c:pt>
                <c:pt idx="336">
                  <c:v>45747</c:v>
                </c:pt>
                <c:pt idx="337">
                  <c:v>45744</c:v>
                </c:pt>
                <c:pt idx="338">
                  <c:v>45743</c:v>
                </c:pt>
                <c:pt idx="339">
                  <c:v>45742</c:v>
                </c:pt>
                <c:pt idx="340">
                  <c:v>45741</c:v>
                </c:pt>
                <c:pt idx="341">
                  <c:v>45740</c:v>
                </c:pt>
                <c:pt idx="342">
                  <c:v>45737</c:v>
                </c:pt>
                <c:pt idx="343">
                  <c:v>45736</c:v>
                </c:pt>
                <c:pt idx="344">
                  <c:v>45735</c:v>
                </c:pt>
                <c:pt idx="345">
                  <c:v>45734</c:v>
                </c:pt>
                <c:pt idx="346">
                  <c:v>45733</c:v>
                </c:pt>
                <c:pt idx="347">
                  <c:v>45730</c:v>
                </c:pt>
                <c:pt idx="348">
                  <c:v>45729</c:v>
                </c:pt>
                <c:pt idx="349">
                  <c:v>45728</c:v>
                </c:pt>
                <c:pt idx="350">
                  <c:v>45727</c:v>
                </c:pt>
                <c:pt idx="351">
                  <c:v>45726</c:v>
                </c:pt>
                <c:pt idx="352">
                  <c:v>45723</c:v>
                </c:pt>
                <c:pt idx="353">
                  <c:v>45722</c:v>
                </c:pt>
                <c:pt idx="354">
                  <c:v>45721</c:v>
                </c:pt>
                <c:pt idx="355">
                  <c:v>45716</c:v>
                </c:pt>
                <c:pt idx="356">
                  <c:v>45715</c:v>
                </c:pt>
                <c:pt idx="357">
                  <c:v>45714</c:v>
                </c:pt>
                <c:pt idx="358">
                  <c:v>45713</c:v>
                </c:pt>
                <c:pt idx="359">
                  <c:v>45712</c:v>
                </c:pt>
                <c:pt idx="360">
                  <c:v>45709</c:v>
                </c:pt>
                <c:pt idx="361">
                  <c:v>45708</c:v>
                </c:pt>
                <c:pt idx="362">
                  <c:v>45707</c:v>
                </c:pt>
                <c:pt idx="363">
                  <c:v>45706</c:v>
                </c:pt>
                <c:pt idx="364">
                  <c:v>45705</c:v>
                </c:pt>
                <c:pt idx="365">
                  <c:v>45702</c:v>
                </c:pt>
                <c:pt idx="366">
                  <c:v>45701</c:v>
                </c:pt>
                <c:pt idx="367">
                  <c:v>45700</c:v>
                </c:pt>
                <c:pt idx="368">
                  <c:v>45699</c:v>
                </c:pt>
                <c:pt idx="369">
                  <c:v>45698</c:v>
                </c:pt>
                <c:pt idx="370">
                  <c:v>45695</c:v>
                </c:pt>
                <c:pt idx="371">
                  <c:v>45694</c:v>
                </c:pt>
                <c:pt idx="372">
                  <c:v>45693</c:v>
                </c:pt>
                <c:pt idx="373">
                  <c:v>45692</c:v>
                </c:pt>
                <c:pt idx="374">
                  <c:v>45691</c:v>
                </c:pt>
                <c:pt idx="375">
                  <c:v>45688</c:v>
                </c:pt>
                <c:pt idx="376">
                  <c:v>45687</c:v>
                </c:pt>
                <c:pt idx="377">
                  <c:v>45686</c:v>
                </c:pt>
                <c:pt idx="378">
                  <c:v>45685</c:v>
                </c:pt>
                <c:pt idx="379">
                  <c:v>45684</c:v>
                </c:pt>
                <c:pt idx="380">
                  <c:v>45681</c:v>
                </c:pt>
                <c:pt idx="381">
                  <c:v>45680</c:v>
                </c:pt>
                <c:pt idx="382">
                  <c:v>45679</c:v>
                </c:pt>
                <c:pt idx="383">
                  <c:v>45678</c:v>
                </c:pt>
                <c:pt idx="384">
                  <c:v>45677</c:v>
                </c:pt>
                <c:pt idx="385">
                  <c:v>45674</c:v>
                </c:pt>
                <c:pt idx="386">
                  <c:v>45673</c:v>
                </c:pt>
                <c:pt idx="387">
                  <c:v>45672</c:v>
                </c:pt>
                <c:pt idx="388">
                  <c:v>45671</c:v>
                </c:pt>
                <c:pt idx="389">
                  <c:v>45670</c:v>
                </c:pt>
                <c:pt idx="390">
                  <c:v>45667</c:v>
                </c:pt>
                <c:pt idx="391">
                  <c:v>45666</c:v>
                </c:pt>
                <c:pt idx="392">
                  <c:v>45665</c:v>
                </c:pt>
                <c:pt idx="393">
                  <c:v>45664</c:v>
                </c:pt>
                <c:pt idx="394">
                  <c:v>45663</c:v>
                </c:pt>
                <c:pt idx="395">
                  <c:v>45660</c:v>
                </c:pt>
                <c:pt idx="396">
                  <c:v>45659</c:v>
                </c:pt>
                <c:pt idx="397">
                  <c:v>45657</c:v>
                </c:pt>
                <c:pt idx="398">
                  <c:v>45656</c:v>
                </c:pt>
                <c:pt idx="399">
                  <c:v>45653</c:v>
                </c:pt>
                <c:pt idx="400">
                  <c:v>45652</c:v>
                </c:pt>
                <c:pt idx="401">
                  <c:v>45649</c:v>
                </c:pt>
                <c:pt idx="402">
                  <c:v>45646</c:v>
                </c:pt>
                <c:pt idx="403">
                  <c:v>45645</c:v>
                </c:pt>
                <c:pt idx="404">
                  <c:v>45644</c:v>
                </c:pt>
                <c:pt idx="405">
                  <c:v>45643</c:v>
                </c:pt>
                <c:pt idx="406">
                  <c:v>45642</c:v>
                </c:pt>
                <c:pt idx="407">
                  <c:v>45639</c:v>
                </c:pt>
                <c:pt idx="408">
                  <c:v>45638</c:v>
                </c:pt>
                <c:pt idx="409">
                  <c:v>45637</c:v>
                </c:pt>
                <c:pt idx="410">
                  <c:v>45636</c:v>
                </c:pt>
                <c:pt idx="411">
                  <c:v>45635</c:v>
                </c:pt>
                <c:pt idx="412">
                  <c:v>45632</c:v>
                </c:pt>
                <c:pt idx="413">
                  <c:v>45631</c:v>
                </c:pt>
                <c:pt idx="414">
                  <c:v>45630</c:v>
                </c:pt>
                <c:pt idx="415">
                  <c:v>45629</c:v>
                </c:pt>
                <c:pt idx="416">
                  <c:v>45628</c:v>
                </c:pt>
                <c:pt idx="417">
                  <c:v>45625</c:v>
                </c:pt>
                <c:pt idx="418">
                  <c:v>45624</c:v>
                </c:pt>
                <c:pt idx="419">
                  <c:v>45623</c:v>
                </c:pt>
                <c:pt idx="420">
                  <c:v>45622</c:v>
                </c:pt>
                <c:pt idx="421">
                  <c:v>45621</c:v>
                </c:pt>
                <c:pt idx="422">
                  <c:v>45618</c:v>
                </c:pt>
                <c:pt idx="423">
                  <c:v>45617</c:v>
                </c:pt>
                <c:pt idx="424">
                  <c:v>45615</c:v>
                </c:pt>
                <c:pt idx="425">
                  <c:v>45614</c:v>
                </c:pt>
                <c:pt idx="426">
                  <c:v>45610</c:v>
                </c:pt>
                <c:pt idx="427">
                  <c:v>45609</c:v>
                </c:pt>
                <c:pt idx="428">
                  <c:v>45608</c:v>
                </c:pt>
                <c:pt idx="429">
                  <c:v>45607</c:v>
                </c:pt>
                <c:pt idx="430">
                  <c:v>45604</c:v>
                </c:pt>
                <c:pt idx="431">
                  <c:v>45603</c:v>
                </c:pt>
                <c:pt idx="432">
                  <c:v>45602</c:v>
                </c:pt>
                <c:pt idx="433">
                  <c:v>45601</c:v>
                </c:pt>
                <c:pt idx="434">
                  <c:v>45600</c:v>
                </c:pt>
                <c:pt idx="435">
                  <c:v>45597</c:v>
                </c:pt>
                <c:pt idx="436">
                  <c:v>45596</c:v>
                </c:pt>
                <c:pt idx="437">
                  <c:v>45595</c:v>
                </c:pt>
                <c:pt idx="438">
                  <c:v>45594</c:v>
                </c:pt>
                <c:pt idx="439">
                  <c:v>45593</c:v>
                </c:pt>
                <c:pt idx="440">
                  <c:v>45590</c:v>
                </c:pt>
                <c:pt idx="441">
                  <c:v>45589</c:v>
                </c:pt>
                <c:pt idx="442">
                  <c:v>45588</c:v>
                </c:pt>
                <c:pt idx="443">
                  <c:v>45587</c:v>
                </c:pt>
                <c:pt idx="444">
                  <c:v>45586</c:v>
                </c:pt>
                <c:pt idx="445">
                  <c:v>45583</c:v>
                </c:pt>
                <c:pt idx="446">
                  <c:v>45582</c:v>
                </c:pt>
                <c:pt idx="447">
                  <c:v>45581</c:v>
                </c:pt>
                <c:pt idx="448">
                  <c:v>45580</c:v>
                </c:pt>
                <c:pt idx="449">
                  <c:v>45579</c:v>
                </c:pt>
                <c:pt idx="450">
                  <c:v>45576</c:v>
                </c:pt>
                <c:pt idx="451">
                  <c:v>45575</c:v>
                </c:pt>
                <c:pt idx="452">
                  <c:v>45574</c:v>
                </c:pt>
                <c:pt idx="453">
                  <c:v>45573</c:v>
                </c:pt>
                <c:pt idx="454">
                  <c:v>45572</c:v>
                </c:pt>
                <c:pt idx="455">
                  <c:v>45569</c:v>
                </c:pt>
                <c:pt idx="456">
                  <c:v>45568</c:v>
                </c:pt>
                <c:pt idx="457">
                  <c:v>45567</c:v>
                </c:pt>
                <c:pt idx="458">
                  <c:v>45566</c:v>
                </c:pt>
                <c:pt idx="459">
                  <c:v>45565</c:v>
                </c:pt>
                <c:pt idx="460">
                  <c:v>45562</c:v>
                </c:pt>
                <c:pt idx="461">
                  <c:v>45561</c:v>
                </c:pt>
                <c:pt idx="462">
                  <c:v>45560</c:v>
                </c:pt>
                <c:pt idx="463">
                  <c:v>45559</c:v>
                </c:pt>
                <c:pt idx="464">
                  <c:v>45558</c:v>
                </c:pt>
                <c:pt idx="465">
                  <c:v>45555</c:v>
                </c:pt>
                <c:pt idx="466">
                  <c:v>45554</c:v>
                </c:pt>
                <c:pt idx="467">
                  <c:v>45553</c:v>
                </c:pt>
                <c:pt idx="468">
                  <c:v>45552</c:v>
                </c:pt>
                <c:pt idx="469">
                  <c:v>45551</c:v>
                </c:pt>
                <c:pt idx="470">
                  <c:v>45548</c:v>
                </c:pt>
                <c:pt idx="471">
                  <c:v>45547</c:v>
                </c:pt>
                <c:pt idx="472">
                  <c:v>45546</c:v>
                </c:pt>
                <c:pt idx="473">
                  <c:v>45545</c:v>
                </c:pt>
                <c:pt idx="474">
                  <c:v>45544</c:v>
                </c:pt>
                <c:pt idx="475">
                  <c:v>45541</c:v>
                </c:pt>
                <c:pt idx="476">
                  <c:v>45540</c:v>
                </c:pt>
                <c:pt idx="477">
                  <c:v>45539</c:v>
                </c:pt>
                <c:pt idx="478">
                  <c:v>45538</c:v>
                </c:pt>
                <c:pt idx="479">
                  <c:v>45537</c:v>
                </c:pt>
                <c:pt idx="480">
                  <c:v>45534</c:v>
                </c:pt>
                <c:pt idx="481">
                  <c:v>45533</c:v>
                </c:pt>
                <c:pt idx="482">
                  <c:v>45532</c:v>
                </c:pt>
                <c:pt idx="483">
                  <c:v>45531</c:v>
                </c:pt>
                <c:pt idx="484">
                  <c:v>45530</c:v>
                </c:pt>
                <c:pt idx="485">
                  <c:v>45527</c:v>
                </c:pt>
                <c:pt idx="486">
                  <c:v>45526</c:v>
                </c:pt>
                <c:pt idx="487">
                  <c:v>45525</c:v>
                </c:pt>
                <c:pt idx="488">
                  <c:v>45524</c:v>
                </c:pt>
                <c:pt idx="489">
                  <c:v>45523</c:v>
                </c:pt>
                <c:pt idx="490">
                  <c:v>45520</c:v>
                </c:pt>
                <c:pt idx="491">
                  <c:v>45519</c:v>
                </c:pt>
                <c:pt idx="492">
                  <c:v>45518</c:v>
                </c:pt>
                <c:pt idx="493">
                  <c:v>45517</c:v>
                </c:pt>
                <c:pt idx="494">
                  <c:v>45516</c:v>
                </c:pt>
                <c:pt idx="495">
                  <c:v>45513</c:v>
                </c:pt>
                <c:pt idx="496">
                  <c:v>45512</c:v>
                </c:pt>
                <c:pt idx="497">
                  <c:v>45511</c:v>
                </c:pt>
                <c:pt idx="498">
                  <c:v>45510</c:v>
                </c:pt>
                <c:pt idx="499">
                  <c:v>45509</c:v>
                </c:pt>
                <c:pt idx="500">
                  <c:v>45506</c:v>
                </c:pt>
                <c:pt idx="501">
                  <c:v>45505</c:v>
                </c:pt>
                <c:pt idx="502">
                  <c:v>45504</c:v>
                </c:pt>
                <c:pt idx="503">
                  <c:v>45503</c:v>
                </c:pt>
                <c:pt idx="504">
                  <c:v>45502</c:v>
                </c:pt>
                <c:pt idx="505">
                  <c:v>45499</c:v>
                </c:pt>
                <c:pt idx="506">
                  <c:v>45498</c:v>
                </c:pt>
                <c:pt idx="507">
                  <c:v>45497</c:v>
                </c:pt>
                <c:pt idx="508">
                  <c:v>45496</c:v>
                </c:pt>
                <c:pt idx="509">
                  <c:v>45495</c:v>
                </c:pt>
                <c:pt idx="510">
                  <c:v>45492</c:v>
                </c:pt>
                <c:pt idx="511">
                  <c:v>45491</c:v>
                </c:pt>
                <c:pt idx="512">
                  <c:v>45490</c:v>
                </c:pt>
                <c:pt idx="513">
                  <c:v>45489</c:v>
                </c:pt>
                <c:pt idx="514">
                  <c:v>45488</c:v>
                </c:pt>
                <c:pt idx="515">
                  <c:v>45485</c:v>
                </c:pt>
                <c:pt idx="516">
                  <c:v>45484</c:v>
                </c:pt>
                <c:pt idx="517">
                  <c:v>45483</c:v>
                </c:pt>
                <c:pt idx="518">
                  <c:v>45482</c:v>
                </c:pt>
                <c:pt idx="519">
                  <c:v>45481</c:v>
                </c:pt>
                <c:pt idx="520">
                  <c:v>45478</c:v>
                </c:pt>
                <c:pt idx="521">
                  <c:v>45477</c:v>
                </c:pt>
                <c:pt idx="522">
                  <c:v>45476</c:v>
                </c:pt>
                <c:pt idx="523">
                  <c:v>45475</c:v>
                </c:pt>
                <c:pt idx="524">
                  <c:v>45474</c:v>
                </c:pt>
                <c:pt idx="525">
                  <c:v>45471</c:v>
                </c:pt>
                <c:pt idx="526">
                  <c:v>45470</c:v>
                </c:pt>
                <c:pt idx="527">
                  <c:v>45469</c:v>
                </c:pt>
                <c:pt idx="528">
                  <c:v>45468</c:v>
                </c:pt>
                <c:pt idx="529">
                  <c:v>45467</c:v>
                </c:pt>
                <c:pt idx="530">
                  <c:v>45464</c:v>
                </c:pt>
                <c:pt idx="531">
                  <c:v>45463</c:v>
                </c:pt>
                <c:pt idx="532">
                  <c:v>45462</c:v>
                </c:pt>
                <c:pt idx="533">
                  <c:v>45461</c:v>
                </c:pt>
                <c:pt idx="534">
                  <c:v>45460</c:v>
                </c:pt>
                <c:pt idx="535">
                  <c:v>45457</c:v>
                </c:pt>
                <c:pt idx="536">
                  <c:v>45456</c:v>
                </c:pt>
                <c:pt idx="537">
                  <c:v>45455</c:v>
                </c:pt>
                <c:pt idx="538">
                  <c:v>45454</c:v>
                </c:pt>
                <c:pt idx="539">
                  <c:v>45453</c:v>
                </c:pt>
                <c:pt idx="540">
                  <c:v>45450</c:v>
                </c:pt>
                <c:pt idx="541">
                  <c:v>45449</c:v>
                </c:pt>
                <c:pt idx="542">
                  <c:v>45448</c:v>
                </c:pt>
                <c:pt idx="543">
                  <c:v>45447</c:v>
                </c:pt>
                <c:pt idx="544">
                  <c:v>45446</c:v>
                </c:pt>
                <c:pt idx="545">
                  <c:v>45443</c:v>
                </c:pt>
                <c:pt idx="546">
                  <c:v>45441</c:v>
                </c:pt>
                <c:pt idx="547">
                  <c:v>45440</c:v>
                </c:pt>
                <c:pt idx="548">
                  <c:v>45439</c:v>
                </c:pt>
                <c:pt idx="549">
                  <c:v>45436</c:v>
                </c:pt>
                <c:pt idx="550">
                  <c:v>45435</c:v>
                </c:pt>
                <c:pt idx="551">
                  <c:v>45434</c:v>
                </c:pt>
                <c:pt idx="552">
                  <c:v>45433</c:v>
                </c:pt>
                <c:pt idx="553">
                  <c:v>45432</c:v>
                </c:pt>
                <c:pt idx="554">
                  <c:v>45429</c:v>
                </c:pt>
                <c:pt idx="555">
                  <c:v>45428</c:v>
                </c:pt>
                <c:pt idx="556">
                  <c:v>45427</c:v>
                </c:pt>
                <c:pt idx="557">
                  <c:v>45426</c:v>
                </c:pt>
                <c:pt idx="558">
                  <c:v>45425</c:v>
                </c:pt>
                <c:pt idx="559">
                  <c:v>45422</c:v>
                </c:pt>
                <c:pt idx="560">
                  <c:v>45421</c:v>
                </c:pt>
                <c:pt idx="561">
                  <c:v>45420</c:v>
                </c:pt>
                <c:pt idx="562">
                  <c:v>45419</c:v>
                </c:pt>
                <c:pt idx="563">
                  <c:v>45418</c:v>
                </c:pt>
                <c:pt idx="564">
                  <c:v>45415</c:v>
                </c:pt>
                <c:pt idx="565">
                  <c:v>45414</c:v>
                </c:pt>
                <c:pt idx="566">
                  <c:v>45412</c:v>
                </c:pt>
                <c:pt idx="567">
                  <c:v>45411</c:v>
                </c:pt>
                <c:pt idx="568">
                  <c:v>45408</c:v>
                </c:pt>
                <c:pt idx="569">
                  <c:v>45407</c:v>
                </c:pt>
                <c:pt idx="570">
                  <c:v>45406</c:v>
                </c:pt>
                <c:pt idx="571">
                  <c:v>45405</c:v>
                </c:pt>
                <c:pt idx="572">
                  <c:v>45404</c:v>
                </c:pt>
                <c:pt idx="573">
                  <c:v>45401</c:v>
                </c:pt>
                <c:pt idx="574">
                  <c:v>45400</c:v>
                </c:pt>
                <c:pt idx="575">
                  <c:v>45399</c:v>
                </c:pt>
                <c:pt idx="576">
                  <c:v>45398</c:v>
                </c:pt>
                <c:pt idx="577">
                  <c:v>45397</c:v>
                </c:pt>
                <c:pt idx="578">
                  <c:v>45394</c:v>
                </c:pt>
                <c:pt idx="579">
                  <c:v>45393</c:v>
                </c:pt>
                <c:pt idx="580">
                  <c:v>45392</c:v>
                </c:pt>
                <c:pt idx="581">
                  <c:v>45391</c:v>
                </c:pt>
                <c:pt idx="582">
                  <c:v>45390</c:v>
                </c:pt>
                <c:pt idx="583">
                  <c:v>45387</c:v>
                </c:pt>
                <c:pt idx="584">
                  <c:v>45386</c:v>
                </c:pt>
                <c:pt idx="585">
                  <c:v>45385</c:v>
                </c:pt>
                <c:pt idx="586">
                  <c:v>45384</c:v>
                </c:pt>
                <c:pt idx="587">
                  <c:v>45383</c:v>
                </c:pt>
                <c:pt idx="588">
                  <c:v>45379</c:v>
                </c:pt>
                <c:pt idx="589">
                  <c:v>45378</c:v>
                </c:pt>
                <c:pt idx="590">
                  <c:v>45377</c:v>
                </c:pt>
                <c:pt idx="591">
                  <c:v>45376</c:v>
                </c:pt>
                <c:pt idx="592">
                  <c:v>45373</c:v>
                </c:pt>
                <c:pt idx="593">
                  <c:v>45372</c:v>
                </c:pt>
                <c:pt idx="594">
                  <c:v>45371</c:v>
                </c:pt>
                <c:pt idx="595">
                  <c:v>45370</c:v>
                </c:pt>
                <c:pt idx="596">
                  <c:v>45369</c:v>
                </c:pt>
                <c:pt idx="597">
                  <c:v>45366</c:v>
                </c:pt>
                <c:pt idx="598">
                  <c:v>45365</c:v>
                </c:pt>
                <c:pt idx="599">
                  <c:v>45364</c:v>
                </c:pt>
                <c:pt idx="600">
                  <c:v>45363</c:v>
                </c:pt>
                <c:pt idx="601">
                  <c:v>45362</c:v>
                </c:pt>
                <c:pt idx="602">
                  <c:v>45359</c:v>
                </c:pt>
                <c:pt idx="603">
                  <c:v>45358</c:v>
                </c:pt>
                <c:pt idx="604">
                  <c:v>45357</c:v>
                </c:pt>
                <c:pt idx="605">
                  <c:v>45356</c:v>
                </c:pt>
                <c:pt idx="606">
                  <c:v>45355</c:v>
                </c:pt>
                <c:pt idx="607">
                  <c:v>45352</c:v>
                </c:pt>
                <c:pt idx="608">
                  <c:v>45351</c:v>
                </c:pt>
                <c:pt idx="609">
                  <c:v>45350</c:v>
                </c:pt>
                <c:pt idx="610">
                  <c:v>45349</c:v>
                </c:pt>
                <c:pt idx="611">
                  <c:v>45348</c:v>
                </c:pt>
                <c:pt idx="612">
                  <c:v>45345</c:v>
                </c:pt>
                <c:pt idx="613">
                  <c:v>45344</c:v>
                </c:pt>
                <c:pt idx="614">
                  <c:v>45343</c:v>
                </c:pt>
                <c:pt idx="615">
                  <c:v>45342</c:v>
                </c:pt>
                <c:pt idx="616">
                  <c:v>45341</c:v>
                </c:pt>
                <c:pt idx="617">
                  <c:v>45338</c:v>
                </c:pt>
                <c:pt idx="618">
                  <c:v>45337</c:v>
                </c:pt>
                <c:pt idx="619">
                  <c:v>45336</c:v>
                </c:pt>
                <c:pt idx="620">
                  <c:v>45331</c:v>
                </c:pt>
                <c:pt idx="621">
                  <c:v>45330</c:v>
                </c:pt>
                <c:pt idx="622">
                  <c:v>45329</c:v>
                </c:pt>
                <c:pt idx="623">
                  <c:v>45328</c:v>
                </c:pt>
                <c:pt idx="624">
                  <c:v>45327</c:v>
                </c:pt>
                <c:pt idx="625">
                  <c:v>45324</c:v>
                </c:pt>
                <c:pt idx="626">
                  <c:v>45323</c:v>
                </c:pt>
                <c:pt idx="627">
                  <c:v>45322</c:v>
                </c:pt>
                <c:pt idx="628">
                  <c:v>45321</c:v>
                </c:pt>
                <c:pt idx="629">
                  <c:v>45320</c:v>
                </c:pt>
                <c:pt idx="630">
                  <c:v>45317</c:v>
                </c:pt>
                <c:pt idx="631">
                  <c:v>45316</c:v>
                </c:pt>
                <c:pt idx="632">
                  <c:v>45315</c:v>
                </c:pt>
                <c:pt idx="633">
                  <c:v>45314</c:v>
                </c:pt>
                <c:pt idx="634">
                  <c:v>45313</c:v>
                </c:pt>
                <c:pt idx="635">
                  <c:v>45310</c:v>
                </c:pt>
                <c:pt idx="636">
                  <c:v>45309</c:v>
                </c:pt>
                <c:pt idx="637">
                  <c:v>45308</c:v>
                </c:pt>
                <c:pt idx="638">
                  <c:v>45307</c:v>
                </c:pt>
                <c:pt idx="639">
                  <c:v>45306</c:v>
                </c:pt>
                <c:pt idx="640">
                  <c:v>45303</c:v>
                </c:pt>
                <c:pt idx="641">
                  <c:v>45302</c:v>
                </c:pt>
                <c:pt idx="642">
                  <c:v>45301</c:v>
                </c:pt>
                <c:pt idx="643">
                  <c:v>45300</c:v>
                </c:pt>
                <c:pt idx="644">
                  <c:v>45299</c:v>
                </c:pt>
                <c:pt idx="645">
                  <c:v>45296</c:v>
                </c:pt>
                <c:pt idx="646">
                  <c:v>45295</c:v>
                </c:pt>
                <c:pt idx="647">
                  <c:v>45294</c:v>
                </c:pt>
                <c:pt idx="648">
                  <c:v>45293</c:v>
                </c:pt>
                <c:pt idx="649">
                  <c:v>45289</c:v>
                </c:pt>
                <c:pt idx="650">
                  <c:v>45288</c:v>
                </c:pt>
                <c:pt idx="651">
                  <c:v>45287</c:v>
                </c:pt>
                <c:pt idx="652">
                  <c:v>45286</c:v>
                </c:pt>
                <c:pt idx="653">
                  <c:v>45282</c:v>
                </c:pt>
                <c:pt idx="654">
                  <c:v>45281</c:v>
                </c:pt>
                <c:pt idx="655">
                  <c:v>45280</c:v>
                </c:pt>
                <c:pt idx="656">
                  <c:v>45279</c:v>
                </c:pt>
                <c:pt idx="657">
                  <c:v>45278</c:v>
                </c:pt>
                <c:pt idx="658">
                  <c:v>45275</c:v>
                </c:pt>
                <c:pt idx="659">
                  <c:v>45274</c:v>
                </c:pt>
                <c:pt idx="660">
                  <c:v>45273</c:v>
                </c:pt>
                <c:pt idx="661">
                  <c:v>45272</c:v>
                </c:pt>
                <c:pt idx="662">
                  <c:v>45271</c:v>
                </c:pt>
                <c:pt idx="663">
                  <c:v>45268</c:v>
                </c:pt>
                <c:pt idx="664">
                  <c:v>45267</c:v>
                </c:pt>
                <c:pt idx="665">
                  <c:v>45266</c:v>
                </c:pt>
                <c:pt idx="666">
                  <c:v>45265</c:v>
                </c:pt>
                <c:pt idx="667">
                  <c:v>45264</c:v>
                </c:pt>
                <c:pt idx="668">
                  <c:v>45261</c:v>
                </c:pt>
                <c:pt idx="669">
                  <c:v>45260</c:v>
                </c:pt>
                <c:pt idx="670">
                  <c:v>45259</c:v>
                </c:pt>
                <c:pt idx="671">
                  <c:v>45258</c:v>
                </c:pt>
                <c:pt idx="672">
                  <c:v>45257</c:v>
                </c:pt>
                <c:pt idx="673">
                  <c:v>45254</c:v>
                </c:pt>
                <c:pt idx="674">
                  <c:v>45253</c:v>
                </c:pt>
                <c:pt idx="675">
                  <c:v>45252</c:v>
                </c:pt>
                <c:pt idx="676">
                  <c:v>45251</c:v>
                </c:pt>
                <c:pt idx="677">
                  <c:v>45250</c:v>
                </c:pt>
                <c:pt idx="678">
                  <c:v>45247</c:v>
                </c:pt>
                <c:pt idx="679">
                  <c:v>45246</c:v>
                </c:pt>
                <c:pt idx="680">
                  <c:v>45244</c:v>
                </c:pt>
                <c:pt idx="681">
                  <c:v>45243</c:v>
                </c:pt>
                <c:pt idx="682">
                  <c:v>45240</c:v>
                </c:pt>
                <c:pt idx="683">
                  <c:v>45239</c:v>
                </c:pt>
                <c:pt idx="684">
                  <c:v>45238</c:v>
                </c:pt>
                <c:pt idx="685">
                  <c:v>45237</c:v>
                </c:pt>
                <c:pt idx="686">
                  <c:v>45236</c:v>
                </c:pt>
                <c:pt idx="687">
                  <c:v>45233</c:v>
                </c:pt>
                <c:pt idx="688">
                  <c:v>45231</c:v>
                </c:pt>
                <c:pt idx="689">
                  <c:v>45230</c:v>
                </c:pt>
                <c:pt idx="690">
                  <c:v>45229</c:v>
                </c:pt>
                <c:pt idx="691">
                  <c:v>45226</c:v>
                </c:pt>
                <c:pt idx="692">
                  <c:v>45225</c:v>
                </c:pt>
                <c:pt idx="693">
                  <c:v>45224</c:v>
                </c:pt>
                <c:pt idx="694">
                  <c:v>45223</c:v>
                </c:pt>
                <c:pt idx="695">
                  <c:v>45222</c:v>
                </c:pt>
                <c:pt idx="696">
                  <c:v>45219</c:v>
                </c:pt>
                <c:pt idx="697">
                  <c:v>45218</c:v>
                </c:pt>
                <c:pt idx="698">
                  <c:v>45217</c:v>
                </c:pt>
                <c:pt idx="699">
                  <c:v>45216</c:v>
                </c:pt>
                <c:pt idx="700">
                  <c:v>45215</c:v>
                </c:pt>
                <c:pt idx="701">
                  <c:v>45212</c:v>
                </c:pt>
                <c:pt idx="702">
                  <c:v>45210</c:v>
                </c:pt>
                <c:pt idx="703">
                  <c:v>45209</c:v>
                </c:pt>
                <c:pt idx="704">
                  <c:v>45208</c:v>
                </c:pt>
                <c:pt idx="705">
                  <c:v>45205</c:v>
                </c:pt>
                <c:pt idx="706">
                  <c:v>45204</c:v>
                </c:pt>
                <c:pt idx="707">
                  <c:v>45203</c:v>
                </c:pt>
                <c:pt idx="708">
                  <c:v>45202</c:v>
                </c:pt>
                <c:pt idx="709">
                  <c:v>45201</c:v>
                </c:pt>
                <c:pt idx="710">
                  <c:v>45198</c:v>
                </c:pt>
                <c:pt idx="711">
                  <c:v>45197</c:v>
                </c:pt>
                <c:pt idx="712">
                  <c:v>45196</c:v>
                </c:pt>
                <c:pt idx="713">
                  <c:v>45195</c:v>
                </c:pt>
                <c:pt idx="714">
                  <c:v>45194</c:v>
                </c:pt>
                <c:pt idx="715">
                  <c:v>45191</c:v>
                </c:pt>
                <c:pt idx="716">
                  <c:v>45190</c:v>
                </c:pt>
                <c:pt idx="717">
                  <c:v>45189</c:v>
                </c:pt>
                <c:pt idx="718">
                  <c:v>45188</c:v>
                </c:pt>
                <c:pt idx="719">
                  <c:v>45187</c:v>
                </c:pt>
                <c:pt idx="720">
                  <c:v>45184</c:v>
                </c:pt>
                <c:pt idx="721">
                  <c:v>45183</c:v>
                </c:pt>
                <c:pt idx="722">
                  <c:v>45182</c:v>
                </c:pt>
                <c:pt idx="723">
                  <c:v>45181</c:v>
                </c:pt>
                <c:pt idx="724">
                  <c:v>45180</c:v>
                </c:pt>
                <c:pt idx="725">
                  <c:v>45177</c:v>
                </c:pt>
                <c:pt idx="726">
                  <c:v>45175</c:v>
                </c:pt>
                <c:pt idx="727">
                  <c:v>45174</c:v>
                </c:pt>
                <c:pt idx="728">
                  <c:v>45173</c:v>
                </c:pt>
                <c:pt idx="729">
                  <c:v>45170</c:v>
                </c:pt>
                <c:pt idx="730">
                  <c:v>45169</c:v>
                </c:pt>
                <c:pt idx="731">
                  <c:v>45168</c:v>
                </c:pt>
                <c:pt idx="732">
                  <c:v>45167</c:v>
                </c:pt>
                <c:pt idx="733">
                  <c:v>45166</c:v>
                </c:pt>
                <c:pt idx="734">
                  <c:v>45163</c:v>
                </c:pt>
                <c:pt idx="735">
                  <c:v>45162</c:v>
                </c:pt>
                <c:pt idx="736">
                  <c:v>45161</c:v>
                </c:pt>
                <c:pt idx="737">
                  <c:v>45160</c:v>
                </c:pt>
                <c:pt idx="738">
                  <c:v>45159</c:v>
                </c:pt>
                <c:pt idx="739">
                  <c:v>45156</c:v>
                </c:pt>
                <c:pt idx="740">
                  <c:v>45155</c:v>
                </c:pt>
                <c:pt idx="741">
                  <c:v>45154</c:v>
                </c:pt>
                <c:pt idx="742">
                  <c:v>45153</c:v>
                </c:pt>
                <c:pt idx="743">
                  <c:v>45152</c:v>
                </c:pt>
                <c:pt idx="744">
                  <c:v>45149</c:v>
                </c:pt>
                <c:pt idx="745">
                  <c:v>45148</c:v>
                </c:pt>
                <c:pt idx="746">
                  <c:v>45147</c:v>
                </c:pt>
                <c:pt idx="747">
                  <c:v>45146</c:v>
                </c:pt>
                <c:pt idx="748">
                  <c:v>45145</c:v>
                </c:pt>
                <c:pt idx="749">
                  <c:v>45142</c:v>
                </c:pt>
                <c:pt idx="750">
                  <c:v>45141</c:v>
                </c:pt>
                <c:pt idx="751">
                  <c:v>45140</c:v>
                </c:pt>
                <c:pt idx="752">
                  <c:v>45139</c:v>
                </c:pt>
                <c:pt idx="753">
                  <c:v>45138</c:v>
                </c:pt>
                <c:pt idx="754">
                  <c:v>45135</c:v>
                </c:pt>
                <c:pt idx="755">
                  <c:v>45134</c:v>
                </c:pt>
                <c:pt idx="756">
                  <c:v>45133</c:v>
                </c:pt>
                <c:pt idx="757">
                  <c:v>45132</c:v>
                </c:pt>
                <c:pt idx="758">
                  <c:v>45131</c:v>
                </c:pt>
                <c:pt idx="759">
                  <c:v>45128</c:v>
                </c:pt>
                <c:pt idx="760">
                  <c:v>45127</c:v>
                </c:pt>
                <c:pt idx="761">
                  <c:v>45126</c:v>
                </c:pt>
                <c:pt idx="762">
                  <c:v>45125</c:v>
                </c:pt>
                <c:pt idx="763">
                  <c:v>45124</c:v>
                </c:pt>
                <c:pt idx="764">
                  <c:v>45121</c:v>
                </c:pt>
                <c:pt idx="765">
                  <c:v>45120</c:v>
                </c:pt>
                <c:pt idx="766">
                  <c:v>45119</c:v>
                </c:pt>
                <c:pt idx="767">
                  <c:v>45118</c:v>
                </c:pt>
                <c:pt idx="768">
                  <c:v>45117</c:v>
                </c:pt>
                <c:pt idx="769">
                  <c:v>45114</c:v>
                </c:pt>
                <c:pt idx="770">
                  <c:v>45113</c:v>
                </c:pt>
                <c:pt idx="771">
                  <c:v>45112</c:v>
                </c:pt>
                <c:pt idx="772">
                  <c:v>45111</c:v>
                </c:pt>
                <c:pt idx="773">
                  <c:v>45110</c:v>
                </c:pt>
                <c:pt idx="774">
                  <c:v>45107</c:v>
                </c:pt>
                <c:pt idx="775">
                  <c:v>45106</c:v>
                </c:pt>
                <c:pt idx="776">
                  <c:v>45105</c:v>
                </c:pt>
                <c:pt idx="777">
                  <c:v>45104</c:v>
                </c:pt>
                <c:pt idx="778">
                  <c:v>45103</c:v>
                </c:pt>
                <c:pt idx="779">
                  <c:v>45100</c:v>
                </c:pt>
                <c:pt idx="780">
                  <c:v>45099</c:v>
                </c:pt>
                <c:pt idx="781">
                  <c:v>45098</c:v>
                </c:pt>
                <c:pt idx="782">
                  <c:v>45097</c:v>
                </c:pt>
                <c:pt idx="783">
                  <c:v>45096</c:v>
                </c:pt>
                <c:pt idx="784">
                  <c:v>45093</c:v>
                </c:pt>
                <c:pt idx="785">
                  <c:v>45092</c:v>
                </c:pt>
                <c:pt idx="786">
                  <c:v>45091</c:v>
                </c:pt>
                <c:pt idx="787">
                  <c:v>45090</c:v>
                </c:pt>
                <c:pt idx="788">
                  <c:v>45089</c:v>
                </c:pt>
                <c:pt idx="789">
                  <c:v>45086</c:v>
                </c:pt>
                <c:pt idx="790">
                  <c:v>45084</c:v>
                </c:pt>
                <c:pt idx="791">
                  <c:v>45083</c:v>
                </c:pt>
                <c:pt idx="792">
                  <c:v>45082</c:v>
                </c:pt>
                <c:pt idx="793">
                  <c:v>45079</c:v>
                </c:pt>
                <c:pt idx="794">
                  <c:v>45078</c:v>
                </c:pt>
                <c:pt idx="795">
                  <c:v>45077</c:v>
                </c:pt>
                <c:pt idx="796">
                  <c:v>45076</c:v>
                </c:pt>
                <c:pt idx="797">
                  <c:v>45075</c:v>
                </c:pt>
                <c:pt idx="798">
                  <c:v>45072</c:v>
                </c:pt>
                <c:pt idx="799">
                  <c:v>45071</c:v>
                </c:pt>
                <c:pt idx="800">
                  <c:v>45070</c:v>
                </c:pt>
                <c:pt idx="801">
                  <c:v>45069</c:v>
                </c:pt>
                <c:pt idx="802">
                  <c:v>45068</c:v>
                </c:pt>
                <c:pt idx="803">
                  <c:v>45065</c:v>
                </c:pt>
                <c:pt idx="804">
                  <c:v>45064</c:v>
                </c:pt>
                <c:pt idx="805">
                  <c:v>45063</c:v>
                </c:pt>
                <c:pt idx="806">
                  <c:v>45062</c:v>
                </c:pt>
                <c:pt idx="807">
                  <c:v>45061</c:v>
                </c:pt>
                <c:pt idx="808">
                  <c:v>45058</c:v>
                </c:pt>
                <c:pt idx="809">
                  <c:v>45057</c:v>
                </c:pt>
                <c:pt idx="810">
                  <c:v>45056</c:v>
                </c:pt>
                <c:pt idx="811">
                  <c:v>45055</c:v>
                </c:pt>
                <c:pt idx="812">
                  <c:v>45054</c:v>
                </c:pt>
                <c:pt idx="813">
                  <c:v>45051</c:v>
                </c:pt>
                <c:pt idx="814">
                  <c:v>45050</c:v>
                </c:pt>
                <c:pt idx="815">
                  <c:v>45049</c:v>
                </c:pt>
                <c:pt idx="816">
                  <c:v>45048</c:v>
                </c:pt>
                <c:pt idx="817">
                  <c:v>45044</c:v>
                </c:pt>
                <c:pt idx="818">
                  <c:v>45043</c:v>
                </c:pt>
                <c:pt idx="819">
                  <c:v>45042</c:v>
                </c:pt>
                <c:pt idx="820">
                  <c:v>45041</c:v>
                </c:pt>
                <c:pt idx="821">
                  <c:v>45040</c:v>
                </c:pt>
                <c:pt idx="822">
                  <c:v>45036</c:v>
                </c:pt>
                <c:pt idx="823">
                  <c:v>45035</c:v>
                </c:pt>
                <c:pt idx="824">
                  <c:v>45034</c:v>
                </c:pt>
                <c:pt idx="825">
                  <c:v>45033</c:v>
                </c:pt>
                <c:pt idx="826">
                  <c:v>45030</c:v>
                </c:pt>
                <c:pt idx="827">
                  <c:v>45029</c:v>
                </c:pt>
                <c:pt idx="828">
                  <c:v>45028</c:v>
                </c:pt>
                <c:pt idx="829">
                  <c:v>45027</c:v>
                </c:pt>
                <c:pt idx="830">
                  <c:v>45026</c:v>
                </c:pt>
                <c:pt idx="831">
                  <c:v>45022</c:v>
                </c:pt>
                <c:pt idx="832">
                  <c:v>45021</c:v>
                </c:pt>
                <c:pt idx="833">
                  <c:v>45020</c:v>
                </c:pt>
                <c:pt idx="834">
                  <c:v>45019</c:v>
                </c:pt>
                <c:pt idx="835">
                  <c:v>45016</c:v>
                </c:pt>
                <c:pt idx="836">
                  <c:v>45015</c:v>
                </c:pt>
                <c:pt idx="837">
                  <c:v>45014</c:v>
                </c:pt>
                <c:pt idx="838">
                  <c:v>45013</c:v>
                </c:pt>
                <c:pt idx="839">
                  <c:v>45012</c:v>
                </c:pt>
                <c:pt idx="840">
                  <c:v>45009</c:v>
                </c:pt>
                <c:pt idx="841">
                  <c:v>45008</c:v>
                </c:pt>
                <c:pt idx="842">
                  <c:v>45007</c:v>
                </c:pt>
                <c:pt idx="843">
                  <c:v>45006</c:v>
                </c:pt>
                <c:pt idx="844">
                  <c:v>45005</c:v>
                </c:pt>
                <c:pt idx="845">
                  <c:v>45002</c:v>
                </c:pt>
                <c:pt idx="846">
                  <c:v>45001</c:v>
                </c:pt>
                <c:pt idx="847">
                  <c:v>45000</c:v>
                </c:pt>
                <c:pt idx="848">
                  <c:v>44999</c:v>
                </c:pt>
                <c:pt idx="849">
                  <c:v>44998</c:v>
                </c:pt>
                <c:pt idx="850">
                  <c:v>44995</c:v>
                </c:pt>
                <c:pt idx="851">
                  <c:v>44994</c:v>
                </c:pt>
                <c:pt idx="852">
                  <c:v>44993</c:v>
                </c:pt>
                <c:pt idx="853">
                  <c:v>44992</c:v>
                </c:pt>
                <c:pt idx="854">
                  <c:v>44991</c:v>
                </c:pt>
                <c:pt idx="855">
                  <c:v>44988</c:v>
                </c:pt>
                <c:pt idx="856">
                  <c:v>44987</c:v>
                </c:pt>
                <c:pt idx="857">
                  <c:v>44986</c:v>
                </c:pt>
                <c:pt idx="858">
                  <c:v>44985</c:v>
                </c:pt>
                <c:pt idx="859">
                  <c:v>44984</c:v>
                </c:pt>
                <c:pt idx="860">
                  <c:v>44981</c:v>
                </c:pt>
                <c:pt idx="861">
                  <c:v>44980</c:v>
                </c:pt>
                <c:pt idx="862">
                  <c:v>44979</c:v>
                </c:pt>
                <c:pt idx="863">
                  <c:v>44974</c:v>
                </c:pt>
                <c:pt idx="864">
                  <c:v>44973</c:v>
                </c:pt>
                <c:pt idx="865">
                  <c:v>44972</c:v>
                </c:pt>
                <c:pt idx="866">
                  <c:v>44971</c:v>
                </c:pt>
                <c:pt idx="867">
                  <c:v>44970</c:v>
                </c:pt>
                <c:pt idx="868">
                  <c:v>44967</c:v>
                </c:pt>
                <c:pt idx="869">
                  <c:v>44966</c:v>
                </c:pt>
                <c:pt idx="870">
                  <c:v>44965</c:v>
                </c:pt>
                <c:pt idx="871">
                  <c:v>44964</c:v>
                </c:pt>
                <c:pt idx="872">
                  <c:v>44963</c:v>
                </c:pt>
                <c:pt idx="873">
                  <c:v>44960</c:v>
                </c:pt>
                <c:pt idx="874">
                  <c:v>44959</c:v>
                </c:pt>
                <c:pt idx="875">
                  <c:v>44958</c:v>
                </c:pt>
                <c:pt idx="876">
                  <c:v>44957</c:v>
                </c:pt>
                <c:pt idx="877">
                  <c:v>44956</c:v>
                </c:pt>
                <c:pt idx="878">
                  <c:v>44953</c:v>
                </c:pt>
                <c:pt idx="879">
                  <c:v>44952</c:v>
                </c:pt>
                <c:pt idx="880">
                  <c:v>44951</c:v>
                </c:pt>
                <c:pt idx="881">
                  <c:v>44950</c:v>
                </c:pt>
                <c:pt idx="882">
                  <c:v>44949</c:v>
                </c:pt>
                <c:pt idx="883">
                  <c:v>44946</c:v>
                </c:pt>
                <c:pt idx="884">
                  <c:v>44945</c:v>
                </c:pt>
                <c:pt idx="885">
                  <c:v>44944</c:v>
                </c:pt>
                <c:pt idx="886">
                  <c:v>44943</c:v>
                </c:pt>
                <c:pt idx="887">
                  <c:v>44942</c:v>
                </c:pt>
                <c:pt idx="888">
                  <c:v>44939</c:v>
                </c:pt>
                <c:pt idx="889">
                  <c:v>44938</c:v>
                </c:pt>
                <c:pt idx="890">
                  <c:v>44937</c:v>
                </c:pt>
                <c:pt idx="891">
                  <c:v>44936</c:v>
                </c:pt>
                <c:pt idx="892">
                  <c:v>44935</c:v>
                </c:pt>
                <c:pt idx="893">
                  <c:v>44932</c:v>
                </c:pt>
                <c:pt idx="894">
                  <c:v>44931</c:v>
                </c:pt>
                <c:pt idx="895">
                  <c:v>44930</c:v>
                </c:pt>
                <c:pt idx="896">
                  <c:v>44929</c:v>
                </c:pt>
                <c:pt idx="897">
                  <c:v>44928</c:v>
                </c:pt>
                <c:pt idx="898">
                  <c:v>44924</c:v>
                </c:pt>
                <c:pt idx="899">
                  <c:v>44923</c:v>
                </c:pt>
                <c:pt idx="900">
                  <c:v>44922</c:v>
                </c:pt>
                <c:pt idx="901">
                  <c:v>44921</c:v>
                </c:pt>
                <c:pt idx="902">
                  <c:v>44918</c:v>
                </c:pt>
                <c:pt idx="903">
                  <c:v>44917</c:v>
                </c:pt>
                <c:pt idx="904">
                  <c:v>44916</c:v>
                </c:pt>
                <c:pt idx="905">
                  <c:v>44915</c:v>
                </c:pt>
                <c:pt idx="906">
                  <c:v>44914</c:v>
                </c:pt>
                <c:pt idx="907">
                  <c:v>44911</c:v>
                </c:pt>
                <c:pt idx="908">
                  <c:v>44910</c:v>
                </c:pt>
                <c:pt idx="909">
                  <c:v>44909</c:v>
                </c:pt>
                <c:pt idx="910">
                  <c:v>44908</c:v>
                </c:pt>
                <c:pt idx="911">
                  <c:v>44907</c:v>
                </c:pt>
                <c:pt idx="912">
                  <c:v>44904</c:v>
                </c:pt>
                <c:pt idx="913">
                  <c:v>44903</c:v>
                </c:pt>
                <c:pt idx="914">
                  <c:v>44902</c:v>
                </c:pt>
                <c:pt idx="915">
                  <c:v>44901</c:v>
                </c:pt>
                <c:pt idx="916">
                  <c:v>44900</c:v>
                </c:pt>
                <c:pt idx="917">
                  <c:v>44897</c:v>
                </c:pt>
                <c:pt idx="918">
                  <c:v>44896</c:v>
                </c:pt>
                <c:pt idx="919">
                  <c:v>44895</c:v>
                </c:pt>
                <c:pt idx="920">
                  <c:v>44894</c:v>
                </c:pt>
                <c:pt idx="921">
                  <c:v>44893</c:v>
                </c:pt>
                <c:pt idx="922">
                  <c:v>44890</c:v>
                </c:pt>
                <c:pt idx="923">
                  <c:v>44889</c:v>
                </c:pt>
                <c:pt idx="924">
                  <c:v>44888</c:v>
                </c:pt>
                <c:pt idx="925">
                  <c:v>44887</c:v>
                </c:pt>
                <c:pt idx="926">
                  <c:v>44886</c:v>
                </c:pt>
                <c:pt idx="927">
                  <c:v>44883</c:v>
                </c:pt>
                <c:pt idx="928">
                  <c:v>44882</c:v>
                </c:pt>
                <c:pt idx="929">
                  <c:v>44881</c:v>
                </c:pt>
                <c:pt idx="930">
                  <c:v>44879</c:v>
                </c:pt>
                <c:pt idx="931">
                  <c:v>44876</c:v>
                </c:pt>
                <c:pt idx="932">
                  <c:v>44875</c:v>
                </c:pt>
                <c:pt idx="933">
                  <c:v>44874</c:v>
                </c:pt>
                <c:pt idx="934">
                  <c:v>44873</c:v>
                </c:pt>
                <c:pt idx="935">
                  <c:v>44872</c:v>
                </c:pt>
                <c:pt idx="936">
                  <c:v>44869</c:v>
                </c:pt>
                <c:pt idx="937">
                  <c:v>44868</c:v>
                </c:pt>
                <c:pt idx="938">
                  <c:v>44866</c:v>
                </c:pt>
                <c:pt idx="939">
                  <c:v>44865</c:v>
                </c:pt>
                <c:pt idx="940">
                  <c:v>44862</c:v>
                </c:pt>
                <c:pt idx="941">
                  <c:v>44861</c:v>
                </c:pt>
                <c:pt idx="942">
                  <c:v>44860</c:v>
                </c:pt>
                <c:pt idx="943">
                  <c:v>44859</c:v>
                </c:pt>
                <c:pt idx="944">
                  <c:v>44858</c:v>
                </c:pt>
                <c:pt idx="945">
                  <c:v>44855</c:v>
                </c:pt>
                <c:pt idx="946">
                  <c:v>44854</c:v>
                </c:pt>
                <c:pt idx="947">
                  <c:v>44853</c:v>
                </c:pt>
                <c:pt idx="948">
                  <c:v>44852</c:v>
                </c:pt>
                <c:pt idx="949">
                  <c:v>44851</c:v>
                </c:pt>
                <c:pt idx="950">
                  <c:v>44848</c:v>
                </c:pt>
                <c:pt idx="951">
                  <c:v>44847</c:v>
                </c:pt>
                <c:pt idx="952">
                  <c:v>44845</c:v>
                </c:pt>
                <c:pt idx="953">
                  <c:v>44844</c:v>
                </c:pt>
                <c:pt idx="954">
                  <c:v>44841</c:v>
                </c:pt>
                <c:pt idx="955">
                  <c:v>44840</c:v>
                </c:pt>
                <c:pt idx="956">
                  <c:v>44839</c:v>
                </c:pt>
                <c:pt idx="957">
                  <c:v>44838</c:v>
                </c:pt>
                <c:pt idx="958">
                  <c:v>44837</c:v>
                </c:pt>
                <c:pt idx="959">
                  <c:v>44834</c:v>
                </c:pt>
                <c:pt idx="960">
                  <c:v>44833</c:v>
                </c:pt>
                <c:pt idx="961">
                  <c:v>44832</c:v>
                </c:pt>
                <c:pt idx="962">
                  <c:v>44831</c:v>
                </c:pt>
                <c:pt idx="963">
                  <c:v>44830</c:v>
                </c:pt>
                <c:pt idx="964">
                  <c:v>44827</c:v>
                </c:pt>
                <c:pt idx="965">
                  <c:v>44826</c:v>
                </c:pt>
                <c:pt idx="966">
                  <c:v>44825</c:v>
                </c:pt>
                <c:pt idx="967">
                  <c:v>44824</c:v>
                </c:pt>
                <c:pt idx="968">
                  <c:v>44823</c:v>
                </c:pt>
                <c:pt idx="969">
                  <c:v>44820</c:v>
                </c:pt>
                <c:pt idx="970">
                  <c:v>44819</c:v>
                </c:pt>
                <c:pt idx="971">
                  <c:v>44818</c:v>
                </c:pt>
                <c:pt idx="972">
                  <c:v>44817</c:v>
                </c:pt>
                <c:pt idx="973">
                  <c:v>44816</c:v>
                </c:pt>
                <c:pt idx="974">
                  <c:v>44813</c:v>
                </c:pt>
                <c:pt idx="975">
                  <c:v>44812</c:v>
                </c:pt>
                <c:pt idx="976">
                  <c:v>44810</c:v>
                </c:pt>
                <c:pt idx="977">
                  <c:v>44809</c:v>
                </c:pt>
                <c:pt idx="978">
                  <c:v>44806</c:v>
                </c:pt>
                <c:pt idx="979">
                  <c:v>44805</c:v>
                </c:pt>
                <c:pt idx="980">
                  <c:v>44804</c:v>
                </c:pt>
                <c:pt idx="981">
                  <c:v>44803</c:v>
                </c:pt>
                <c:pt idx="982">
                  <c:v>44802</c:v>
                </c:pt>
                <c:pt idx="983">
                  <c:v>44799</c:v>
                </c:pt>
                <c:pt idx="984">
                  <c:v>44798</c:v>
                </c:pt>
                <c:pt idx="985">
                  <c:v>44797</c:v>
                </c:pt>
                <c:pt idx="986">
                  <c:v>44796</c:v>
                </c:pt>
                <c:pt idx="987">
                  <c:v>44795</c:v>
                </c:pt>
                <c:pt idx="988">
                  <c:v>44792</c:v>
                </c:pt>
                <c:pt idx="989">
                  <c:v>44791</c:v>
                </c:pt>
                <c:pt idx="990">
                  <c:v>44790</c:v>
                </c:pt>
                <c:pt idx="991">
                  <c:v>44789</c:v>
                </c:pt>
                <c:pt idx="992">
                  <c:v>44788</c:v>
                </c:pt>
                <c:pt idx="993">
                  <c:v>44785</c:v>
                </c:pt>
                <c:pt idx="994">
                  <c:v>44784</c:v>
                </c:pt>
                <c:pt idx="995">
                  <c:v>44783</c:v>
                </c:pt>
                <c:pt idx="996">
                  <c:v>44782</c:v>
                </c:pt>
                <c:pt idx="997">
                  <c:v>44781</c:v>
                </c:pt>
                <c:pt idx="998">
                  <c:v>44778</c:v>
                </c:pt>
                <c:pt idx="999">
                  <c:v>44777</c:v>
                </c:pt>
                <c:pt idx="1000">
                  <c:v>44776</c:v>
                </c:pt>
                <c:pt idx="1001">
                  <c:v>44775</c:v>
                </c:pt>
                <c:pt idx="1002">
                  <c:v>44774</c:v>
                </c:pt>
                <c:pt idx="1003">
                  <c:v>44771</c:v>
                </c:pt>
                <c:pt idx="1004">
                  <c:v>44770</c:v>
                </c:pt>
                <c:pt idx="1005">
                  <c:v>44769</c:v>
                </c:pt>
                <c:pt idx="1006">
                  <c:v>44768</c:v>
                </c:pt>
                <c:pt idx="1007">
                  <c:v>44767</c:v>
                </c:pt>
                <c:pt idx="1008">
                  <c:v>44764</c:v>
                </c:pt>
                <c:pt idx="1009">
                  <c:v>44763</c:v>
                </c:pt>
                <c:pt idx="1010">
                  <c:v>44762</c:v>
                </c:pt>
                <c:pt idx="1011">
                  <c:v>44761</c:v>
                </c:pt>
                <c:pt idx="1012">
                  <c:v>44760</c:v>
                </c:pt>
                <c:pt idx="1013">
                  <c:v>44757</c:v>
                </c:pt>
                <c:pt idx="1014">
                  <c:v>44756</c:v>
                </c:pt>
                <c:pt idx="1015">
                  <c:v>44755</c:v>
                </c:pt>
                <c:pt idx="1016">
                  <c:v>44754</c:v>
                </c:pt>
                <c:pt idx="1017">
                  <c:v>44753</c:v>
                </c:pt>
                <c:pt idx="1018">
                  <c:v>44750</c:v>
                </c:pt>
                <c:pt idx="1019">
                  <c:v>44749</c:v>
                </c:pt>
                <c:pt idx="1020">
                  <c:v>44748</c:v>
                </c:pt>
                <c:pt idx="1021">
                  <c:v>44747</c:v>
                </c:pt>
                <c:pt idx="1022">
                  <c:v>44746</c:v>
                </c:pt>
                <c:pt idx="1023">
                  <c:v>44743</c:v>
                </c:pt>
                <c:pt idx="1024">
                  <c:v>44742</c:v>
                </c:pt>
                <c:pt idx="1025">
                  <c:v>44741</c:v>
                </c:pt>
                <c:pt idx="1026">
                  <c:v>44740</c:v>
                </c:pt>
                <c:pt idx="1027">
                  <c:v>44739</c:v>
                </c:pt>
                <c:pt idx="1028">
                  <c:v>44736</c:v>
                </c:pt>
                <c:pt idx="1029">
                  <c:v>44735</c:v>
                </c:pt>
                <c:pt idx="1030">
                  <c:v>44734</c:v>
                </c:pt>
                <c:pt idx="1031">
                  <c:v>44733</c:v>
                </c:pt>
                <c:pt idx="1032">
                  <c:v>44732</c:v>
                </c:pt>
                <c:pt idx="1033">
                  <c:v>44729</c:v>
                </c:pt>
                <c:pt idx="1034">
                  <c:v>44727</c:v>
                </c:pt>
                <c:pt idx="1035">
                  <c:v>44726</c:v>
                </c:pt>
                <c:pt idx="1036">
                  <c:v>44725</c:v>
                </c:pt>
                <c:pt idx="1037">
                  <c:v>44722</c:v>
                </c:pt>
                <c:pt idx="1038">
                  <c:v>44721</c:v>
                </c:pt>
                <c:pt idx="1039">
                  <c:v>44720</c:v>
                </c:pt>
                <c:pt idx="1040">
                  <c:v>44719</c:v>
                </c:pt>
                <c:pt idx="1041">
                  <c:v>44718</c:v>
                </c:pt>
                <c:pt idx="1042">
                  <c:v>44715</c:v>
                </c:pt>
                <c:pt idx="1043">
                  <c:v>44714</c:v>
                </c:pt>
                <c:pt idx="1044">
                  <c:v>44713</c:v>
                </c:pt>
                <c:pt idx="1045">
                  <c:v>44712</c:v>
                </c:pt>
                <c:pt idx="1046">
                  <c:v>44711</c:v>
                </c:pt>
                <c:pt idx="1047">
                  <c:v>44708</c:v>
                </c:pt>
                <c:pt idx="1048">
                  <c:v>44707</c:v>
                </c:pt>
                <c:pt idx="1049">
                  <c:v>44706</c:v>
                </c:pt>
                <c:pt idx="1050">
                  <c:v>44705</c:v>
                </c:pt>
                <c:pt idx="1051">
                  <c:v>44704</c:v>
                </c:pt>
                <c:pt idx="1052">
                  <c:v>44701</c:v>
                </c:pt>
                <c:pt idx="1053">
                  <c:v>44700</c:v>
                </c:pt>
                <c:pt idx="1054">
                  <c:v>44699</c:v>
                </c:pt>
                <c:pt idx="1055">
                  <c:v>44698</c:v>
                </c:pt>
                <c:pt idx="1056">
                  <c:v>44697</c:v>
                </c:pt>
                <c:pt idx="1057">
                  <c:v>44694</c:v>
                </c:pt>
                <c:pt idx="1058">
                  <c:v>44693</c:v>
                </c:pt>
                <c:pt idx="1059">
                  <c:v>44692</c:v>
                </c:pt>
                <c:pt idx="1060">
                  <c:v>44691</c:v>
                </c:pt>
                <c:pt idx="1061">
                  <c:v>44690</c:v>
                </c:pt>
                <c:pt idx="1062">
                  <c:v>44687</c:v>
                </c:pt>
                <c:pt idx="1063">
                  <c:v>44686</c:v>
                </c:pt>
                <c:pt idx="1064">
                  <c:v>44685</c:v>
                </c:pt>
                <c:pt idx="1065">
                  <c:v>44684</c:v>
                </c:pt>
                <c:pt idx="1066">
                  <c:v>44683</c:v>
                </c:pt>
                <c:pt idx="1067">
                  <c:v>44680</c:v>
                </c:pt>
                <c:pt idx="1068">
                  <c:v>44679</c:v>
                </c:pt>
                <c:pt idx="1069">
                  <c:v>44678</c:v>
                </c:pt>
                <c:pt idx="1070">
                  <c:v>44677</c:v>
                </c:pt>
                <c:pt idx="1071">
                  <c:v>44676</c:v>
                </c:pt>
                <c:pt idx="1072">
                  <c:v>44673</c:v>
                </c:pt>
                <c:pt idx="1073">
                  <c:v>44671</c:v>
                </c:pt>
                <c:pt idx="1074">
                  <c:v>44670</c:v>
                </c:pt>
                <c:pt idx="1075">
                  <c:v>44669</c:v>
                </c:pt>
                <c:pt idx="1076">
                  <c:v>44665</c:v>
                </c:pt>
                <c:pt idx="1077">
                  <c:v>44664</c:v>
                </c:pt>
                <c:pt idx="1078">
                  <c:v>44663</c:v>
                </c:pt>
                <c:pt idx="1079">
                  <c:v>44662</c:v>
                </c:pt>
                <c:pt idx="1080">
                  <c:v>44659</c:v>
                </c:pt>
                <c:pt idx="1081">
                  <c:v>44658</c:v>
                </c:pt>
                <c:pt idx="1082">
                  <c:v>44657</c:v>
                </c:pt>
                <c:pt idx="1083">
                  <c:v>44656</c:v>
                </c:pt>
                <c:pt idx="1084">
                  <c:v>44655</c:v>
                </c:pt>
                <c:pt idx="1085">
                  <c:v>44652</c:v>
                </c:pt>
                <c:pt idx="1086">
                  <c:v>44651</c:v>
                </c:pt>
                <c:pt idx="1087">
                  <c:v>44650</c:v>
                </c:pt>
                <c:pt idx="1088">
                  <c:v>44649</c:v>
                </c:pt>
                <c:pt idx="1089">
                  <c:v>44648</c:v>
                </c:pt>
                <c:pt idx="1090">
                  <c:v>44645</c:v>
                </c:pt>
                <c:pt idx="1091">
                  <c:v>44644</c:v>
                </c:pt>
                <c:pt idx="1092">
                  <c:v>44643</c:v>
                </c:pt>
                <c:pt idx="1093">
                  <c:v>44642</c:v>
                </c:pt>
                <c:pt idx="1094">
                  <c:v>44641</c:v>
                </c:pt>
                <c:pt idx="1095">
                  <c:v>44638</c:v>
                </c:pt>
                <c:pt idx="1096">
                  <c:v>44637</c:v>
                </c:pt>
                <c:pt idx="1097">
                  <c:v>44636</c:v>
                </c:pt>
                <c:pt idx="1098">
                  <c:v>44635</c:v>
                </c:pt>
                <c:pt idx="1099">
                  <c:v>44634</c:v>
                </c:pt>
                <c:pt idx="1100">
                  <c:v>44631</c:v>
                </c:pt>
                <c:pt idx="1101">
                  <c:v>44630</c:v>
                </c:pt>
                <c:pt idx="1102">
                  <c:v>44629</c:v>
                </c:pt>
                <c:pt idx="1103">
                  <c:v>44628</c:v>
                </c:pt>
                <c:pt idx="1104">
                  <c:v>44627</c:v>
                </c:pt>
                <c:pt idx="1105">
                  <c:v>44624</c:v>
                </c:pt>
                <c:pt idx="1106">
                  <c:v>44623</c:v>
                </c:pt>
                <c:pt idx="1107">
                  <c:v>44622</c:v>
                </c:pt>
                <c:pt idx="1108">
                  <c:v>44617</c:v>
                </c:pt>
                <c:pt idx="1109">
                  <c:v>44616</c:v>
                </c:pt>
                <c:pt idx="1110">
                  <c:v>44615</c:v>
                </c:pt>
                <c:pt idx="1111">
                  <c:v>44614</c:v>
                </c:pt>
                <c:pt idx="1112">
                  <c:v>44613</c:v>
                </c:pt>
                <c:pt idx="1113">
                  <c:v>44610</c:v>
                </c:pt>
                <c:pt idx="1114">
                  <c:v>44609</c:v>
                </c:pt>
                <c:pt idx="1115">
                  <c:v>44608</c:v>
                </c:pt>
                <c:pt idx="1116">
                  <c:v>44607</c:v>
                </c:pt>
                <c:pt idx="1117">
                  <c:v>44606</c:v>
                </c:pt>
                <c:pt idx="1118">
                  <c:v>44603</c:v>
                </c:pt>
                <c:pt idx="1119">
                  <c:v>44602</c:v>
                </c:pt>
                <c:pt idx="1120">
                  <c:v>44601</c:v>
                </c:pt>
                <c:pt idx="1121">
                  <c:v>44600</c:v>
                </c:pt>
                <c:pt idx="1122">
                  <c:v>44599</c:v>
                </c:pt>
                <c:pt idx="1123">
                  <c:v>44596</c:v>
                </c:pt>
                <c:pt idx="1124">
                  <c:v>44595</c:v>
                </c:pt>
                <c:pt idx="1125">
                  <c:v>44594</c:v>
                </c:pt>
                <c:pt idx="1126">
                  <c:v>44593</c:v>
                </c:pt>
                <c:pt idx="1127">
                  <c:v>44592</c:v>
                </c:pt>
                <c:pt idx="1128">
                  <c:v>44589</c:v>
                </c:pt>
                <c:pt idx="1129">
                  <c:v>44588</c:v>
                </c:pt>
                <c:pt idx="1130">
                  <c:v>44587</c:v>
                </c:pt>
                <c:pt idx="1131">
                  <c:v>44586</c:v>
                </c:pt>
                <c:pt idx="1132">
                  <c:v>44585</c:v>
                </c:pt>
                <c:pt idx="1133">
                  <c:v>44582</c:v>
                </c:pt>
                <c:pt idx="1134">
                  <c:v>44581</c:v>
                </c:pt>
                <c:pt idx="1135">
                  <c:v>44580</c:v>
                </c:pt>
                <c:pt idx="1136">
                  <c:v>44579</c:v>
                </c:pt>
                <c:pt idx="1137">
                  <c:v>44578</c:v>
                </c:pt>
                <c:pt idx="1138">
                  <c:v>44575</c:v>
                </c:pt>
                <c:pt idx="1139">
                  <c:v>44574</c:v>
                </c:pt>
                <c:pt idx="1140">
                  <c:v>44573</c:v>
                </c:pt>
                <c:pt idx="1141">
                  <c:v>44572</c:v>
                </c:pt>
                <c:pt idx="1142">
                  <c:v>44571</c:v>
                </c:pt>
                <c:pt idx="1143">
                  <c:v>44568</c:v>
                </c:pt>
                <c:pt idx="1144">
                  <c:v>44567</c:v>
                </c:pt>
                <c:pt idx="1145">
                  <c:v>44566</c:v>
                </c:pt>
                <c:pt idx="1146">
                  <c:v>44565</c:v>
                </c:pt>
                <c:pt idx="1147">
                  <c:v>44564</c:v>
                </c:pt>
                <c:pt idx="1148">
                  <c:v>44560</c:v>
                </c:pt>
                <c:pt idx="1149">
                  <c:v>44559</c:v>
                </c:pt>
                <c:pt idx="1150">
                  <c:v>44558</c:v>
                </c:pt>
                <c:pt idx="1151">
                  <c:v>44557</c:v>
                </c:pt>
                <c:pt idx="1152">
                  <c:v>44553</c:v>
                </c:pt>
                <c:pt idx="1153">
                  <c:v>44552</c:v>
                </c:pt>
                <c:pt idx="1154">
                  <c:v>44551</c:v>
                </c:pt>
                <c:pt idx="1155">
                  <c:v>44550</c:v>
                </c:pt>
                <c:pt idx="1156">
                  <c:v>44547</c:v>
                </c:pt>
                <c:pt idx="1157">
                  <c:v>44546</c:v>
                </c:pt>
                <c:pt idx="1158">
                  <c:v>44545</c:v>
                </c:pt>
                <c:pt idx="1159">
                  <c:v>44544</c:v>
                </c:pt>
                <c:pt idx="1160">
                  <c:v>44543</c:v>
                </c:pt>
                <c:pt idx="1161">
                  <c:v>44540</c:v>
                </c:pt>
                <c:pt idx="1162">
                  <c:v>44539</c:v>
                </c:pt>
                <c:pt idx="1163">
                  <c:v>44538</c:v>
                </c:pt>
                <c:pt idx="1164">
                  <c:v>44537</c:v>
                </c:pt>
                <c:pt idx="1165">
                  <c:v>44536</c:v>
                </c:pt>
                <c:pt idx="1166">
                  <c:v>44533</c:v>
                </c:pt>
                <c:pt idx="1167">
                  <c:v>44532</c:v>
                </c:pt>
                <c:pt idx="1168">
                  <c:v>44531</c:v>
                </c:pt>
                <c:pt idx="1169">
                  <c:v>44530</c:v>
                </c:pt>
                <c:pt idx="1170">
                  <c:v>44529</c:v>
                </c:pt>
                <c:pt idx="1171">
                  <c:v>44526</c:v>
                </c:pt>
                <c:pt idx="1172">
                  <c:v>44525</c:v>
                </c:pt>
                <c:pt idx="1173">
                  <c:v>44524</c:v>
                </c:pt>
                <c:pt idx="1174">
                  <c:v>44523</c:v>
                </c:pt>
                <c:pt idx="1175">
                  <c:v>44522</c:v>
                </c:pt>
                <c:pt idx="1176">
                  <c:v>44519</c:v>
                </c:pt>
                <c:pt idx="1177">
                  <c:v>44518</c:v>
                </c:pt>
                <c:pt idx="1178">
                  <c:v>44517</c:v>
                </c:pt>
                <c:pt idx="1179">
                  <c:v>44516</c:v>
                </c:pt>
                <c:pt idx="1180">
                  <c:v>44512</c:v>
                </c:pt>
                <c:pt idx="1181">
                  <c:v>44511</c:v>
                </c:pt>
                <c:pt idx="1182">
                  <c:v>44510</c:v>
                </c:pt>
                <c:pt idx="1183">
                  <c:v>44509</c:v>
                </c:pt>
                <c:pt idx="1184">
                  <c:v>44508</c:v>
                </c:pt>
                <c:pt idx="1185">
                  <c:v>44505</c:v>
                </c:pt>
                <c:pt idx="1186">
                  <c:v>44504</c:v>
                </c:pt>
                <c:pt idx="1187">
                  <c:v>44503</c:v>
                </c:pt>
                <c:pt idx="1188">
                  <c:v>44501</c:v>
                </c:pt>
                <c:pt idx="1189">
                  <c:v>44498</c:v>
                </c:pt>
                <c:pt idx="1190">
                  <c:v>44497</c:v>
                </c:pt>
                <c:pt idx="1191">
                  <c:v>44496</c:v>
                </c:pt>
                <c:pt idx="1192">
                  <c:v>44495</c:v>
                </c:pt>
                <c:pt idx="1193">
                  <c:v>44494</c:v>
                </c:pt>
                <c:pt idx="1194">
                  <c:v>44491</c:v>
                </c:pt>
                <c:pt idx="1195">
                  <c:v>44490</c:v>
                </c:pt>
                <c:pt idx="1196">
                  <c:v>44489</c:v>
                </c:pt>
                <c:pt idx="1197">
                  <c:v>44488</c:v>
                </c:pt>
                <c:pt idx="1198">
                  <c:v>44487</c:v>
                </c:pt>
                <c:pt idx="1199">
                  <c:v>44484</c:v>
                </c:pt>
                <c:pt idx="1200">
                  <c:v>44483</c:v>
                </c:pt>
                <c:pt idx="1201">
                  <c:v>44482</c:v>
                </c:pt>
                <c:pt idx="1202">
                  <c:v>44480</c:v>
                </c:pt>
                <c:pt idx="1203">
                  <c:v>44477</c:v>
                </c:pt>
                <c:pt idx="1204">
                  <c:v>44476</c:v>
                </c:pt>
                <c:pt idx="1205">
                  <c:v>44475</c:v>
                </c:pt>
                <c:pt idx="1206">
                  <c:v>44474</c:v>
                </c:pt>
                <c:pt idx="1207">
                  <c:v>44473</c:v>
                </c:pt>
                <c:pt idx="1208">
                  <c:v>44470</c:v>
                </c:pt>
                <c:pt idx="1209">
                  <c:v>44469</c:v>
                </c:pt>
                <c:pt idx="1210">
                  <c:v>44468</c:v>
                </c:pt>
                <c:pt idx="1211">
                  <c:v>44467</c:v>
                </c:pt>
                <c:pt idx="1212">
                  <c:v>44466</c:v>
                </c:pt>
                <c:pt idx="1213">
                  <c:v>44463</c:v>
                </c:pt>
                <c:pt idx="1214">
                  <c:v>44462</c:v>
                </c:pt>
                <c:pt idx="1215">
                  <c:v>44461</c:v>
                </c:pt>
                <c:pt idx="1216">
                  <c:v>44460</c:v>
                </c:pt>
                <c:pt idx="1217">
                  <c:v>44459</c:v>
                </c:pt>
                <c:pt idx="1218">
                  <c:v>44456</c:v>
                </c:pt>
                <c:pt idx="1219">
                  <c:v>44455</c:v>
                </c:pt>
                <c:pt idx="1220">
                  <c:v>44454</c:v>
                </c:pt>
                <c:pt idx="1221">
                  <c:v>44453</c:v>
                </c:pt>
                <c:pt idx="1222">
                  <c:v>44452</c:v>
                </c:pt>
                <c:pt idx="1223">
                  <c:v>44449</c:v>
                </c:pt>
                <c:pt idx="1224">
                  <c:v>44448</c:v>
                </c:pt>
                <c:pt idx="1225">
                  <c:v>44447</c:v>
                </c:pt>
                <c:pt idx="1226">
                  <c:v>44445</c:v>
                </c:pt>
                <c:pt idx="1227">
                  <c:v>44442</c:v>
                </c:pt>
                <c:pt idx="1228">
                  <c:v>44441</c:v>
                </c:pt>
                <c:pt idx="1229">
                  <c:v>44440</c:v>
                </c:pt>
                <c:pt idx="1230">
                  <c:v>44439</c:v>
                </c:pt>
                <c:pt idx="1231">
                  <c:v>44438</c:v>
                </c:pt>
                <c:pt idx="1232">
                  <c:v>44435</c:v>
                </c:pt>
                <c:pt idx="1233">
                  <c:v>44434</c:v>
                </c:pt>
                <c:pt idx="1234">
                  <c:v>44433</c:v>
                </c:pt>
                <c:pt idx="1235">
                  <c:v>44432</c:v>
                </c:pt>
                <c:pt idx="1236">
                  <c:v>44431</c:v>
                </c:pt>
                <c:pt idx="1237">
                  <c:v>44428</c:v>
                </c:pt>
                <c:pt idx="1238">
                  <c:v>44427</c:v>
                </c:pt>
                <c:pt idx="1239">
                  <c:v>44426</c:v>
                </c:pt>
                <c:pt idx="1240">
                  <c:v>44425</c:v>
                </c:pt>
                <c:pt idx="1241">
                  <c:v>44424</c:v>
                </c:pt>
                <c:pt idx="1242">
                  <c:v>44421</c:v>
                </c:pt>
                <c:pt idx="1243">
                  <c:v>44420</c:v>
                </c:pt>
                <c:pt idx="1244">
                  <c:v>44419</c:v>
                </c:pt>
                <c:pt idx="1245">
                  <c:v>44418</c:v>
                </c:pt>
                <c:pt idx="1246">
                  <c:v>44417</c:v>
                </c:pt>
                <c:pt idx="1247">
                  <c:v>44414</c:v>
                </c:pt>
                <c:pt idx="1248">
                  <c:v>44413</c:v>
                </c:pt>
                <c:pt idx="1249">
                  <c:v>44412</c:v>
                </c:pt>
                <c:pt idx="1250">
                  <c:v>44411</c:v>
                </c:pt>
                <c:pt idx="1251">
                  <c:v>44410</c:v>
                </c:pt>
                <c:pt idx="1252">
                  <c:v>44407</c:v>
                </c:pt>
                <c:pt idx="1253">
                  <c:v>44406</c:v>
                </c:pt>
                <c:pt idx="1254">
                  <c:v>44405</c:v>
                </c:pt>
                <c:pt idx="1255">
                  <c:v>44404</c:v>
                </c:pt>
                <c:pt idx="1256">
                  <c:v>44403</c:v>
                </c:pt>
                <c:pt idx="1257">
                  <c:v>44400</c:v>
                </c:pt>
                <c:pt idx="1258">
                  <c:v>44399</c:v>
                </c:pt>
                <c:pt idx="1259">
                  <c:v>44398</c:v>
                </c:pt>
                <c:pt idx="1260">
                  <c:v>44397</c:v>
                </c:pt>
                <c:pt idx="1261">
                  <c:v>44396</c:v>
                </c:pt>
                <c:pt idx="1262">
                  <c:v>44393</c:v>
                </c:pt>
                <c:pt idx="1263">
                  <c:v>44392</c:v>
                </c:pt>
                <c:pt idx="1264">
                  <c:v>44391</c:v>
                </c:pt>
                <c:pt idx="1265">
                  <c:v>44390</c:v>
                </c:pt>
                <c:pt idx="1266">
                  <c:v>44389</c:v>
                </c:pt>
                <c:pt idx="1267">
                  <c:v>44385</c:v>
                </c:pt>
                <c:pt idx="1268">
                  <c:v>44384</c:v>
                </c:pt>
                <c:pt idx="1269">
                  <c:v>44383</c:v>
                </c:pt>
                <c:pt idx="1270">
                  <c:v>44382</c:v>
                </c:pt>
                <c:pt idx="1271">
                  <c:v>44379</c:v>
                </c:pt>
                <c:pt idx="1272">
                  <c:v>44378</c:v>
                </c:pt>
                <c:pt idx="1273">
                  <c:v>44377</c:v>
                </c:pt>
                <c:pt idx="1274">
                  <c:v>44376</c:v>
                </c:pt>
                <c:pt idx="1275">
                  <c:v>44375</c:v>
                </c:pt>
                <c:pt idx="1276">
                  <c:v>44372</c:v>
                </c:pt>
                <c:pt idx="1277">
                  <c:v>44371</c:v>
                </c:pt>
                <c:pt idx="1278">
                  <c:v>44370</c:v>
                </c:pt>
                <c:pt idx="1279">
                  <c:v>44369</c:v>
                </c:pt>
                <c:pt idx="1280">
                  <c:v>44368</c:v>
                </c:pt>
                <c:pt idx="1281">
                  <c:v>44365</c:v>
                </c:pt>
                <c:pt idx="1282">
                  <c:v>44364</c:v>
                </c:pt>
                <c:pt idx="1283">
                  <c:v>44363</c:v>
                </c:pt>
                <c:pt idx="1284">
                  <c:v>44362</c:v>
                </c:pt>
                <c:pt idx="1285">
                  <c:v>44361</c:v>
                </c:pt>
                <c:pt idx="1286">
                  <c:v>44358</c:v>
                </c:pt>
                <c:pt idx="1287">
                  <c:v>44357</c:v>
                </c:pt>
                <c:pt idx="1288">
                  <c:v>44356</c:v>
                </c:pt>
                <c:pt idx="1289">
                  <c:v>44355</c:v>
                </c:pt>
                <c:pt idx="1290">
                  <c:v>44354</c:v>
                </c:pt>
                <c:pt idx="1291">
                  <c:v>44351</c:v>
                </c:pt>
                <c:pt idx="1292">
                  <c:v>44349</c:v>
                </c:pt>
                <c:pt idx="1293">
                  <c:v>44348</c:v>
                </c:pt>
                <c:pt idx="1294">
                  <c:v>44347</c:v>
                </c:pt>
                <c:pt idx="1295">
                  <c:v>44344</c:v>
                </c:pt>
                <c:pt idx="1296">
                  <c:v>44343</c:v>
                </c:pt>
                <c:pt idx="1297">
                  <c:v>44342</c:v>
                </c:pt>
                <c:pt idx="1298">
                  <c:v>44341</c:v>
                </c:pt>
                <c:pt idx="1299">
                  <c:v>44340</c:v>
                </c:pt>
                <c:pt idx="1300">
                  <c:v>44337</c:v>
                </c:pt>
                <c:pt idx="1301">
                  <c:v>44336</c:v>
                </c:pt>
                <c:pt idx="1302">
                  <c:v>44335</c:v>
                </c:pt>
                <c:pt idx="1303">
                  <c:v>44334</c:v>
                </c:pt>
                <c:pt idx="1304">
                  <c:v>44333</c:v>
                </c:pt>
                <c:pt idx="1305">
                  <c:v>44330</c:v>
                </c:pt>
                <c:pt idx="1306">
                  <c:v>44329</c:v>
                </c:pt>
                <c:pt idx="1307">
                  <c:v>44328</c:v>
                </c:pt>
                <c:pt idx="1308">
                  <c:v>44327</c:v>
                </c:pt>
                <c:pt idx="1309">
                  <c:v>44326</c:v>
                </c:pt>
                <c:pt idx="1310">
                  <c:v>44323</c:v>
                </c:pt>
                <c:pt idx="1311">
                  <c:v>44322</c:v>
                </c:pt>
                <c:pt idx="1312">
                  <c:v>44321</c:v>
                </c:pt>
                <c:pt idx="1313">
                  <c:v>44320</c:v>
                </c:pt>
                <c:pt idx="1314">
                  <c:v>44319</c:v>
                </c:pt>
                <c:pt idx="1315">
                  <c:v>44316</c:v>
                </c:pt>
                <c:pt idx="1316">
                  <c:v>44315</c:v>
                </c:pt>
                <c:pt idx="1317">
                  <c:v>44314</c:v>
                </c:pt>
                <c:pt idx="1318">
                  <c:v>44313</c:v>
                </c:pt>
                <c:pt idx="1319">
                  <c:v>44312</c:v>
                </c:pt>
                <c:pt idx="1320">
                  <c:v>44309</c:v>
                </c:pt>
                <c:pt idx="1321">
                  <c:v>44308</c:v>
                </c:pt>
                <c:pt idx="1322">
                  <c:v>44306</c:v>
                </c:pt>
                <c:pt idx="1323">
                  <c:v>44305</c:v>
                </c:pt>
                <c:pt idx="1324">
                  <c:v>44302</c:v>
                </c:pt>
                <c:pt idx="1325">
                  <c:v>44301</c:v>
                </c:pt>
                <c:pt idx="1326">
                  <c:v>44300</c:v>
                </c:pt>
                <c:pt idx="1327">
                  <c:v>44299</c:v>
                </c:pt>
                <c:pt idx="1328">
                  <c:v>44298</c:v>
                </c:pt>
                <c:pt idx="1329">
                  <c:v>44295</c:v>
                </c:pt>
                <c:pt idx="1330">
                  <c:v>44294</c:v>
                </c:pt>
                <c:pt idx="1331">
                  <c:v>44293</c:v>
                </c:pt>
                <c:pt idx="1332">
                  <c:v>44292</c:v>
                </c:pt>
                <c:pt idx="1333">
                  <c:v>44291</c:v>
                </c:pt>
                <c:pt idx="1334">
                  <c:v>44287</c:v>
                </c:pt>
                <c:pt idx="1335">
                  <c:v>44286</c:v>
                </c:pt>
                <c:pt idx="1336">
                  <c:v>44285</c:v>
                </c:pt>
                <c:pt idx="1337">
                  <c:v>44284</c:v>
                </c:pt>
                <c:pt idx="1338">
                  <c:v>44281</c:v>
                </c:pt>
                <c:pt idx="1339">
                  <c:v>44280</c:v>
                </c:pt>
                <c:pt idx="1340">
                  <c:v>44279</c:v>
                </c:pt>
                <c:pt idx="1341">
                  <c:v>44278</c:v>
                </c:pt>
                <c:pt idx="1342">
                  <c:v>44277</c:v>
                </c:pt>
                <c:pt idx="1343">
                  <c:v>44274</c:v>
                </c:pt>
                <c:pt idx="1344">
                  <c:v>44273</c:v>
                </c:pt>
                <c:pt idx="1345">
                  <c:v>44272</c:v>
                </c:pt>
                <c:pt idx="1346">
                  <c:v>44271</c:v>
                </c:pt>
                <c:pt idx="1347">
                  <c:v>44270</c:v>
                </c:pt>
                <c:pt idx="1348">
                  <c:v>44267</c:v>
                </c:pt>
                <c:pt idx="1349">
                  <c:v>44266</c:v>
                </c:pt>
                <c:pt idx="1350">
                  <c:v>44265</c:v>
                </c:pt>
                <c:pt idx="1351">
                  <c:v>44264</c:v>
                </c:pt>
                <c:pt idx="1352">
                  <c:v>44263</c:v>
                </c:pt>
                <c:pt idx="1353">
                  <c:v>44260</c:v>
                </c:pt>
                <c:pt idx="1354">
                  <c:v>44259</c:v>
                </c:pt>
                <c:pt idx="1355">
                  <c:v>44258</c:v>
                </c:pt>
                <c:pt idx="1356">
                  <c:v>44257</c:v>
                </c:pt>
                <c:pt idx="1357">
                  <c:v>44256</c:v>
                </c:pt>
                <c:pt idx="1358">
                  <c:v>44253</c:v>
                </c:pt>
                <c:pt idx="1359">
                  <c:v>44252</c:v>
                </c:pt>
                <c:pt idx="1360">
                  <c:v>44251</c:v>
                </c:pt>
                <c:pt idx="1361">
                  <c:v>44250</c:v>
                </c:pt>
                <c:pt idx="1362">
                  <c:v>44249</c:v>
                </c:pt>
                <c:pt idx="1363">
                  <c:v>44246</c:v>
                </c:pt>
                <c:pt idx="1364">
                  <c:v>44245</c:v>
                </c:pt>
                <c:pt idx="1365">
                  <c:v>44244</c:v>
                </c:pt>
                <c:pt idx="1366">
                  <c:v>44239</c:v>
                </c:pt>
                <c:pt idx="1367">
                  <c:v>44238</c:v>
                </c:pt>
                <c:pt idx="1368">
                  <c:v>44237</c:v>
                </c:pt>
                <c:pt idx="1369">
                  <c:v>44236</c:v>
                </c:pt>
                <c:pt idx="1370">
                  <c:v>44235</c:v>
                </c:pt>
                <c:pt idx="1371">
                  <c:v>44232</c:v>
                </c:pt>
                <c:pt idx="1372">
                  <c:v>44231</c:v>
                </c:pt>
                <c:pt idx="1373">
                  <c:v>44230</c:v>
                </c:pt>
                <c:pt idx="1374">
                  <c:v>44229</c:v>
                </c:pt>
                <c:pt idx="1375">
                  <c:v>44228</c:v>
                </c:pt>
                <c:pt idx="1376">
                  <c:v>44225</c:v>
                </c:pt>
                <c:pt idx="1377">
                  <c:v>44224</c:v>
                </c:pt>
                <c:pt idx="1378">
                  <c:v>44223</c:v>
                </c:pt>
                <c:pt idx="1379">
                  <c:v>44222</c:v>
                </c:pt>
              </c:numCache>
            </c:numRef>
          </c:cat>
          <c:val>
            <c:numRef>
              <c:f>'Liquidez e Mercado'!$G$10:$G$1316</c:f>
              <c:numCache>
                <c:formatCode>0</c:formatCode>
                <c:ptCount val="1307"/>
                <c:pt idx="0">
                  <c:v>3.1427133899999999</c:v>
                </c:pt>
                <c:pt idx="1">
                  <c:v>3.41009458</c:v>
                </c:pt>
                <c:pt idx="2">
                  <c:v>3.5973635000000002</c:v>
                </c:pt>
                <c:pt idx="3">
                  <c:v>3.5436553799999997</c:v>
                </c:pt>
                <c:pt idx="4">
                  <c:v>3.5651974399999999</c:v>
                </c:pt>
                <c:pt idx="5">
                  <c:v>3.4831243600000001</c:v>
                </c:pt>
                <c:pt idx="6">
                  <c:v>3.5015190000000005</c:v>
                </c:pt>
                <c:pt idx="7">
                  <c:v>3.5242187700000005</c:v>
                </c:pt>
                <c:pt idx="8">
                  <c:v>3.4490378800000006</c:v>
                </c:pt>
                <c:pt idx="9">
                  <c:v>3.4426840100000007</c:v>
                </c:pt>
                <c:pt idx="10">
                  <c:v>3.4488966000000008</c:v>
                </c:pt>
                <c:pt idx="11">
                  <c:v>3.4763337000000005</c:v>
                </c:pt>
                <c:pt idx="12">
                  <c:v>3.3544798200000008</c:v>
                </c:pt>
                <c:pt idx="13">
                  <c:v>3.3632249900000009</c:v>
                </c:pt>
                <c:pt idx="14">
                  <c:v>3.3925510400000012</c:v>
                </c:pt>
                <c:pt idx="15">
                  <c:v>3.450433540000001</c:v>
                </c:pt>
                <c:pt idx="16">
                  <c:v>3.5814433000000006</c:v>
                </c:pt>
                <c:pt idx="17">
                  <c:v>4.2163318200000015</c:v>
                </c:pt>
                <c:pt idx="18">
                  <c:v>4.2794671600000012</c:v>
                </c:pt>
                <c:pt idx="19">
                  <c:v>4.1521548500000005</c:v>
                </c:pt>
                <c:pt idx="20">
                  <c:v>4.3259812500000008</c:v>
                </c:pt>
                <c:pt idx="21">
                  <c:v>2.7844577500000001</c:v>
                </c:pt>
                <c:pt idx="22">
                  <c:v>2.9185119400000001</c:v>
                </c:pt>
                <c:pt idx="23">
                  <c:v>2.7595152400000003</c:v>
                </c:pt>
                <c:pt idx="24">
                  <c:v>2.6431278400000005</c:v>
                </c:pt>
                <c:pt idx="25">
                  <c:v>3.6656531800000001</c:v>
                </c:pt>
                <c:pt idx="26">
                  <c:v>3.6780454400000004</c:v>
                </c:pt>
                <c:pt idx="27">
                  <c:v>3.7149911300000005</c:v>
                </c:pt>
                <c:pt idx="28">
                  <c:v>3.9562047600000003</c:v>
                </c:pt>
                <c:pt idx="29">
                  <c:v>4.20174687</c:v>
                </c:pt>
                <c:pt idx="30">
                  <c:v>4.2849918500000008</c:v>
                </c:pt>
                <c:pt idx="31">
                  <c:v>4.2980579800000003</c:v>
                </c:pt>
                <c:pt idx="32">
                  <c:v>4.2737955299999992</c:v>
                </c:pt>
                <c:pt idx="33">
                  <c:v>4.1468517100000009</c:v>
                </c:pt>
                <c:pt idx="34">
                  <c:v>4.1265811000000001</c:v>
                </c:pt>
                <c:pt idx="35">
                  <c:v>4.2676447</c:v>
                </c:pt>
                <c:pt idx="36">
                  <c:v>4.5016568000000001</c:v>
                </c:pt>
                <c:pt idx="37">
                  <c:v>4.3555338100000007</c:v>
                </c:pt>
                <c:pt idx="38">
                  <c:v>4.3742530099999994</c:v>
                </c:pt>
                <c:pt idx="39">
                  <c:v>4.1397416100000006</c:v>
                </c:pt>
                <c:pt idx="40">
                  <c:v>4.1765490100000005</c:v>
                </c:pt>
                <c:pt idx="41">
                  <c:v>4.1419272200000004</c:v>
                </c:pt>
                <c:pt idx="42">
                  <c:v>3.8498072400000001</c:v>
                </c:pt>
                <c:pt idx="43">
                  <c:v>6.8383037400000006</c:v>
                </c:pt>
                <c:pt idx="44">
                  <c:v>6.9734128399999999</c:v>
                </c:pt>
                <c:pt idx="45">
                  <c:v>7.0321681399999996</c:v>
                </c:pt>
                <c:pt idx="46">
                  <c:v>7.6968316400000001</c:v>
                </c:pt>
                <c:pt idx="47">
                  <c:v>7.30587184</c:v>
                </c:pt>
                <c:pt idx="48">
                  <c:v>7.4631818699999988</c:v>
                </c:pt>
                <c:pt idx="49">
                  <c:v>7.6635005199999995</c:v>
                </c:pt>
                <c:pt idx="50">
                  <c:v>7.5043651199999992</c:v>
                </c:pt>
                <c:pt idx="51">
                  <c:v>7.2982983599999995</c:v>
                </c:pt>
                <c:pt idx="52">
                  <c:v>7.4499476499999986</c:v>
                </c:pt>
                <c:pt idx="53">
                  <c:v>7.4548292999999992</c:v>
                </c:pt>
                <c:pt idx="54">
                  <c:v>7.7940768799999987</c:v>
                </c:pt>
                <c:pt idx="55">
                  <c:v>7.8546941399999985</c:v>
                </c:pt>
                <c:pt idx="56">
                  <c:v>7.973944829999998</c:v>
                </c:pt>
                <c:pt idx="57">
                  <c:v>8.1376158299999979</c:v>
                </c:pt>
                <c:pt idx="58">
                  <c:v>8.3939382299999998</c:v>
                </c:pt>
                <c:pt idx="59">
                  <c:v>8.7099117199999991</c:v>
                </c:pt>
                <c:pt idx="60">
                  <c:v>8.5533008400000003</c:v>
                </c:pt>
                <c:pt idx="61">
                  <c:v>8.2178123899999989</c:v>
                </c:pt>
                <c:pt idx="62">
                  <c:v>8.1424220999999992</c:v>
                </c:pt>
                <c:pt idx="63">
                  <c:v>8.2070589499999986</c:v>
                </c:pt>
                <c:pt idx="64">
                  <c:v>8.266647729999999</c:v>
                </c:pt>
                <c:pt idx="65">
                  <c:v>5.2421505599999989</c:v>
                </c:pt>
                <c:pt idx="66">
                  <c:v>5.0839615599999997</c:v>
                </c:pt>
                <c:pt idx="67">
                  <c:v>5.3685616599999992</c:v>
                </c:pt>
                <c:pt idx="68">
                  <c:v>4.9084069599999998</c:v>
                </c:pt>
                <c:pt idx="69">
                  <c:v>4.8962445599999995</c:v>
                </c:pt>
                <c:pt idx="70">
                  <c:v>4.7326109900000004</c:v>
                </c:pt>
                <c:pt idx="71">
                  <c:v>4.7301868899999997</c:v>
                </c:pt>
                <c:pt idx="72">
                  <c:v>4.7074759000000004</c:v>
                </c:pt>
                <c:pt idx="73">
                  <c:v>4.697140870000001</c:v>
                </c:pt>
                <c:pt idx="74">
                  <c:v>4.5130917300000011</c:v>
                </c:pt>
                <c:pt idx="75">
                  <c:v>4.604794410000002</c:v>
                </c:pt>
                <c:pt idx="76">
                  <c:v>4.2864496799999996</c:v>
                </c:pt>
                <c:pt idx="77">
                  <c:v>4.3432594400000006</c:v>
                </c:pt>
                <c:pt idx="78">
                  <c:v>4.4240616400000006</c:v>
                </c:pt>
                <c:pt idx="79">
                  <c:v>4.2482363400000001</c:v>
                </c:pt>
                <c:pt idx="80">
                  <c:v>3.8026283400000001</c:v>
                </c:pt>
                <c:pt idx="81">
                  <c:v>3.5101779199999994</c:v>
                </c:pt>
                <c:pt idx="82">
                  <c:v>5.6403140999999994</c:v>
                </c:pt>
                <c:pt idx="83">
                  <c:v>5.7343983499999984</c:v>
                </c:pt>
                <c:pt idx="84">
                  <c:v>5.8045342399999997</c:v>
                </c:pt>
                <c:pt idx="85">
                  <c:v>5.8358868899999985</c:v>
                </c:pt>
                <c:pt idx="86">
                  <c:v>5.8845650899999997</c:v>
                </c:pt>
                <c:pt idx="87">
                  <c:v>6.3131666600000003</c:v>
                </c:pt>
                <c:pt idx="88">
                  <c:v>6.7160299600000011</c:v>
                </c:pt>
                <c:pt idx="89">
                  <c:v>6.687322260000002</c:v>
                </c:pt>
                <c:pt idx="90">
                  <c:v>6.9048322600000009</c:v>
                </c:pt>
                <c:pt idx="91">
                  <c:v>6.4622015599999996</c:v>
                </c:pt>
                <c:pt idx="92">
                  <c:v>7.5896791299999995</c:v>
                </c:pt>
                <c:pt idx="93">
                  <c:v>8.0993769299999983</c:v>
                </c:pt>
                <c:pt idx="94">
                  <c:v>8.0486007799999992</c:v>
                </c:pt>
                <c:pt idx="95">
                  <c:v>8.8695619699999995</c:v>
                </c:pt>
                <c:pt idx="96">
                  <c:v>9.0494636100000001</c:v>
                </c:pt>
                <c:pt idx="97">
                  <c:v>9.2064429099999998</c:v>
                </c:pt>
                <c:pt idx="98">
                  <c:v>9.2979199399999999</c:v>
                </c:pt>
                <c:pt idx="99">
                  <c:v>9.3538184399999995</c:v>
                </c:pt>
                <c:pt idx="100">
                  <c:v>9.4492244400000001</c:v>
                </c:pt>
                <c:pt idx="101">
                  <c:v>9.6021100399999977</c:v>
                </c:pt>
                <c:pt idx="102">
                  <c:v>9.8542118399999978</c:v>
                </c:pt>
                <c:pt idx="103">
                  <c:v>9.8442432199999992</c:v>
                </c:pt>
                <c:pt idx="104">
                  <c:v>7.8723365199999984</c:v>
                </c:pt>
                <c:pt idx="105">
                  <c:v>7.8411218199999988</c:v>
                </c:pt>
                <c:pt idx="106">
                  <c:v>8.137553819999999</c:v>
                </c:pt>
                <c:pt idx="107">
                  <c:v>8.1553403199999988</c:v>
                </c:pt>
                <c:pt idx="108">
                  <c:v>8.697332819999998</c:v>
                </c:pt>
                <c:pt idx="109">
                  <c:v>8.2007792399999992</c:v>
                </c:pt>
                <c:pt idx="110">
                  <c:v>7.7567972399999991</c:v>
                </c:pt>
                <c:pt idx="111">
                  <c:v>7.3380650000000003</c:v>
                </c:pt>
                <c:pt idx="112">
                  <c:v>6.7604445999999996</c:v>
                </c:pt>
                <c:pt idx="113">
                  <c:v>6.5569020899999995</c:v>
                </c:pt>
                <c:pt idx="114">
                  <c:v>5.3614219400000005</c:v>
                </c:pt>
                <c:pt idx="115">
                  <c:v>4.623188680000001</c:v>
                </c:pt>
                <c:pt idx="116">
                  <c:v>4.6928722200000008</c:v>
                </c:pt>
                <c:pt idx="117">
                  <c:v>4.23654552</c:v>
                </c:pt>
                <c:pt idx="118">
                  <c:v>4.0430175999999998</c:v>
                </c:pt>
                <c:pt idx="119">
                  <c:v>3.84405456</c:v>
                </c:pt>
                <c:pt idx="120">
                  <c:v>3.7841107399999996</c:v>
                </c:pt>
                <c:pt idx="121">
                  <c:v>4.2777921399999999</c:v>
                </c:pt>
                <c:pt idx="122">
                  <c:v>4.0258203999999997</c:v>
                </c:pt>
                <c:pt idx="123">
                  <c:v>3.7429048499999999</c:v>
                </c:pt>
                <c:pt idx="124">
                  <c:v>3.3309035499999995</c:v>
                </c:pt>
                <c:pt idx="125">
                  <c:v>3.34180594</c:v>
                </c:pt>
                <c:pt idx="126">
                  <c:v>3.1682686900000001</c:v>
                </c:pt>
                <c:pt idx="127">
                  <c:v>3.1486095899999995</c:v>
                </c:pt>
                <c:pt idx="128">
                  <c:v>2.7165287899999995</c:v>
                </c:pt>
                <c:pt idx="129">
                  <c:v>2.6553955799999995</c:v>
                </c:pt>
                <c:pt idx="130">
                  <c:v>2.3111540800000001</c:v>
                </c:pt>
                <c:pt idx="131">
                  <c:v>2.4078385600000001</c:v>
                </c:pt>
                <c:pt idx="132">
                  <c:v>2.4031646100000001</c:v>
                </c:pt>
                <c:pt idx="133">
                  <c:v>2.52329735</c:v>
                </c:pt>
                <c:pt idx="134">
                  <c:v>2.9495881499999999</c:v>
                </c:pt>
                <c:pt idx="135">
                  <c:v>3.21526376</c:v>
                </c:pt>
                <c:pt idx="136">
                  <c:v>3.2927243800000006</c:v>
                </c:pt>
                <c:pt idx="137">
                  <c:v>3.3050678500000004</c:v>
                </c:pt>
                <c:pt idx="138">
                  <c:v>3.3595404500000008</c:v>
                </c:pt>
                <c:pt idx="139">
                  <c:v>2.9865511600000008</c:v>
                </c:pt>
                <c:pt idx="140">
                  <c:v>3.0409288800000005</c:v>
                </c:pt>
                <c:pt idx="141">
                  <c:v>3.0009678800000001</c:v>
                </c:pt>
                <c:pt idx="142">
                  <c:v>3.0120374900000004</c:v>
                </c:pt>
                <c:pt idx="143">
                  <c:v>2.4145331299999997</c:v>
                </c:pt>
                <c:pt idx="144">
                  <c:v>2.4237137400000002</c:v>
                </c:pt>
                <c:pt idx="145">
                  <c:v>2.5062518900000001</c:v>
                </c:pt>
                <c:pt idx="146">
                  <c:v>2.6381014900000004</c:v>
                </c:pt>
                <c:pt idx="147">
                  <c:v>2.85237344</c:v>
                </c:pt>
                <c:pt idx="148">
                  <c:v>2.9326803900000002</c:v>
                </c:pt>
                <c:pt idx="149">
                  <c:v>3.1123569899999999</c:v>
                </c:pt>
                <c:pt idx="150">
                  <c:v>3.2803556899999999</c:v>
                </c:pt>
                <c:pt idx="151">
                  <c:v>3.2375463999999998</c:v>
                </c:pt>
                <c:pt idx="152">
                  <c:v>3.0791661000000006</c:v>
                </c:pt>
                <c:pt idx="153">
                  <c:v>3.0571514100000008</c:v>
                </c:pt>
                <c:pt idx="154">
                  <c:v>3.0242741300000002</c:v>
                </c:pt>
                <c:pt idx="155">
                  <c:v>3.0634684300000004</c:v>
                </c:pt>
                <c:pt idx="156">
                  <c:v>3.0688520300000008</c:v>
                </c:pt>
                <c:pt idx="157">
                  <c:v>3.0726786300000004</c:v>
                </c:pt>
                <c:pt idx="158">
                  <c:v>3.81517046</c:v>
                </c:pt>
                <c:pt idx="159">
                  <c:v>4.0573143500000004</c:v>
                </c:pt>
                <c:pt idx="160">
                  <c:v>4.5113588499999997</c:v>
                </c:pt>
                <c:pt idx="161">
                  <c:v>4.71584044</c:v>
                </c:pt>
                <c:pt idx="162">
                  <c:v>5.16184434</c:v>
                </c:pt>
                <c:pt idx="163">
                  <c:v>5.4463976799999996</c:v>
                </c:pt>
                <c:pt idx="164">
                  <c:v>5.5349344899999995</c:v>
                </c:pt>
                <c:pt idx="165">
                  <c:v>5.8348230499999998</c:v>
                </c:pt>
                <c:pt idx="166">
                  <c:v>6.5768470800000003</c:v>
                </c:pt>
                <c:pt idx="167">
                  <c:v>6.8099589800000002</c:v>
                </c:pt>
                <c:pt idx="168">
                  <c:v>6.7440660800000005</c:v>
                </c:pt>
                <c:pt idx="169">
                  <c:v>6.6947901800000009</c:v>
                </c:pt>
                <c:pt idx="170">
                  <c:v>6.7184426800000008</c:v>
                </c:pt>
                <c:pt idx="171">
                  <c:v>6.4424580300000009</c:v>
                </c:pt>
                <c:pt idx="172">
                  <c:v>6.737878030000001</c:v>
                </c:pt>
                <c:pt idx="173">
                  <c:v>6.8560077300000017</c:v>
                </c:pt>
                <c:pt idx="174">
                  <c:v>7.0598634300000018</c:v>
                </c:pt>
                <c:pt idx="175">
                  <c:v>7.2258278200000019</c:v>
                </c:pt>
                <c:pt idx="176">
                  <c:v>7.384082150000002</c:v>
                </c:pt>
                <c:pt idx="177">
                  <c:v>7.508830950000001</c:v>
                </c:pt>
                <c:pt idx="178">
                  <c:v>7.9308246500000008</c:v>
                </c:pt>
                <c:pt idx="179">
                  <c:v>7.9488144500000004</c:v>
                </c:pt>
                <c:pt idx="180">
                  <c:v>7.3828605500000011</c:v>
                </c:pt>
                <c:pt idx="181">
                  <c:v>7.1864557299999996</c:v>
                </c:pt>
                <c:pt idx="182">
                  <c:v>6.6775563300000007</c:v>
                </c:pt>
                <c:pt idx="183">
                  <c:v>6.5427234300000006</c:v>
                </c:pt>
                <c:pt idx="184">
                  <c:v>6.0965110899999999</c:v>
                </c:pt>
                <c:pt idx="185">
                  <c:v>5.9143477899999999</c:v>
                </c:pt>
                <c:pt idx="186">
                  <c:v>5.9411761899999993</c:v>
                </c:pt>
                <c:pt idx="187">
                  <c:v>6.3182000899999995</c:v>
                </c:pt>
                <c:pt idx="188">
                  <c:v>5.6488339899999991</c:v>
                </c:pt>
                <c:pt idx="189">
                  <c:v>5.4503706900000006</c:v>
                </c:pt>
                <c:pt idx="190">
                  <c:v>5.6805994900000005</c:v>
                </c:pt>
                <c:pt idx="191">
                  <c:v>5.6612811900000004</c:v>
                </c:pt>
                <c:pt idx="192">
                  <c:v>6.0625425900000005</c:v>
                </c:pt>
                <c:pt idx="193">
                  <c:v>6.253756140000001</c:v>
                </c:pt>
                <c:pt idx="194">
                  <c:v>5.9750367400000002</c:v>
                </c:pt>
                <c:pt idx="195">
                  <c:v>6.0801627400000013</c:v>
                </c:pt>
                <c:pt idx="196">
                  <c:v>5.8071102400000001</c:v>
                </c:pt>
                <c:pt idx="197">
                  <c:v>5.9190982399999994</c:v>
                </c:pt>
                <c:pt idx="198">
                  <c:v>5.7075183399999991</c:v>
                </c:pt>
                <c:pt idx="199">
                  <c:v>5.5225109399999983</c:v>
                </c:pt>
                <c:pt idx="200">
                  <c:v>4.7583550599999986</c:v>
                </c:pt>
                <c:pt idx="201">
                  <c:v>4.5738484599999989</c:v>
                </c:pt>
                <c:pt idx="202">
                  <c:v>4.3331618800000005</c:v>
                </c:pt>
                <c:pt idx="203">
                  <c:v>4.2925103499999997</c:v>
                </c:pt>
                <c:pt idx="204">
                  <c:v>4.2412918200000007</c:v>
                </c:pt>
                <c:pt idx="205">
                  <c:v>4.3925101199999999</c:v>
                </c:pt>
                <c:pt idx="206">
                  <c:v>4.3550187700000009</c:v>
                </c:pt>
                <c:pt idx="207">
                  <c:v>4.3638638700000003</c:v>
                </c:pt>
                <c:pt idx="208">
                  <c:v>4.4383042699999997</c:v>
                </c:pt>
                <c:pt idx="209">
                  <c:v>3.9018087699999993</c:v>
                </c:pt>
                <c:pt idx="210">
                  <c:v>4.0054619699999989</c:v>
                </c:pt>
                <c:pt idx="211">
                  <c:v>3.9585509699999997</c:v>
                </c:pt>
                <c:pt idx="212">
                  <c:v>3.8343989699999996</c:v>
                </c:pt>
                <c:pt idx="213">
                  <c:v>3.6800568399999993</c:v>
                </c:pt>
                <c:pt idx="214">
                  <c:v>3.2624802399999999</c:v>
                </c:pt>
                <c:pt idx="215">
                  <c:v>3.2707603399999998</c:v>
                </c:pt>
                <c:pt idx="216">
                  <c:v>3.0902301299999997</c:v>
                </c:pt>
                <c:pt idx="217">
                  <c:v>2.9059703999999993</c:v>
                </c:pt>
                <c:pt idx="218">
                  <c:v>2.8335579199999996</c:v>
                </c:pt>
                <c:pt idx="219">
                  <c:v>2.9895052199999999</c:v>
                </c:pt>
                <c:pt idx="220">
                  <c:v>3.1042029199999996</c:v>
                </c:pt>
                <c:pt idx="221">
                  <c:v>3.0471942699999994</c:v>
                </c:pt>
                <c:pt idx="222">
                  <c:v>4.4872428499999995</c:v>
                </c:pt>
                <c:pt idx="223">
                  <c:v>4.47139708</c:v>
                </c:pt>
                <c:pt idx="224">
                  <c:v>4.5080752299999993</c:v>
                </c:pt>
                <c:pt idx="225">
                  <c:v>4.7018462799999998</c:v>
                </c:pt>
                <c:pt idx="226">
                  <c:v>4.9640546100000007</c:v>
                </c:pt>
                <c:pt idx="227">
                  <c:v>4.9184295100000011</c:v>
                </c:pt>
                <c:pt idx="228">
                  <c:v>5.151874300000002</c:v>
                </c:pt>
                <c:pt idx="229">
                  <c:v>5.2672907000000011</c:v>
                </c:pt>
                <c:pt idx="230">
                  <c:v>5.0263961200000011</c:v>
                </c:pt>
                <c:pt idx="231">
                  <c:v>5.0830428199999993</c:v>
                </c:pt>
                <c:pt idx="232">
                  <c:v>4.9113583199999997</c:v>
                </c:pt>
                <c:pt idx="233">
                  <c:v>4.9056561199999997</c:v>
                </c:pt>
                <c:pt idx="234">
                  <c:v>5.3461177199999996</c:v>
                </c:pt>
                <c:pt idx="235">
                  <c:v>5.5071986499999994</c:v>
                </c:pt>
                <c:pt idx="236">
                  <c:v>5.49342971</c:v>
                </c:pt>
                <c:pt idx="237">
                  <c:v>5.4265608099999998</c:v>
                </c:pt>
                <c:pt idx="238">
                  <c:v>5.6508977199999997</c:v>
                </c:pt>
                <c:pt idx="239">
                  <c:v>5.94293155</c:v>
                </c:pt>
                <c:pt idx="240">
                  <c:v>6.0177090299999989</c:v>
                </c:pt>
                <c:pt idx="241">
                  <c:v>5.6244866299999998</c:v>
                </c:pt>
                <c:pt idx="242">
                  <c:v>5.7763420300000003</c:v>
                </c:pt>
                <c:pt idx="243">
                  <c:v>5.8424302800000012</c:v>
                </c:pt>
                <c:pt idx="244">
                  <c:v>4.520536579999999</c:v>
                </c:pt>
                <c:pt idx="245">
                  <c:v>4.8669812500000003</c:v>
                </c:pt>
                <c:pt idx="246">
                  <c:v>5.01861128</c:v>
                </c:pt>
                <c:pt idx="247">
                  <c:v>4.9166347799999999</c:v>
                </c:pt>
                <c:pt idx="248">
                  <c:v>4.8682366800000008</c:v>
                </c:pt>
                <c:pt idx="249">
                  <c:v>4.9056811800000002</c:v>
                </c:pt>
                <c:pt idx="250">
                  <c:v>4.6456785100000006</c:v>
                </c:pt>
                <c:pt idx="251">
                  <c:v>4.4203370999999994</c:v>
                </c:pt>
                <c:pt idx="252">
                  <c:v>4.5774448799999998</c:v>
                </c:pt>
                <c:pt idx="253">
                  <c:v>4.6056333799999996</c:v>
                </c:pt>
                <c:pt idx="254">
                  <c:v>4.6153581799999994</c:v>
                </c:pt>
                <c:pt idx="255">
                  <c:v>4.7465611799999996</c:v>
                </c:pt>
                <c:pt idx="256">
                  <c:v>4.37606158</c:v>
                </c:pt>
                <c:pt idx="257">
                  <c:v>4.5381218800000003</c:v>
                </c:pt>
                <c:pt idx="258">
                  <c:v>4.7462774200000011</c:v>
                </c:pt>
                <c:pt idx="259">
                  <c:v>4.7829113200000002</c:v>
                </c:pt>
                <c:pt idx="260">
                  <c:v>4.7116478200000005</c:v>
                </c:pt>
                <c:pt idx="261">
                  <c:v>5.6699475199999991</c:v>
                </c:pt>
                <c:pt idx="262">
                  <c:v>6.1351406200000005</c:v>
                </c:pt>
                <c:pt idx="263">
                  <c:v>6.5042512200000004</c:v>
                </c:pt>
                <c:pt idx="264">
                  <c:v>6.3226473899999993</c:v>
                </c:pt>
                <c:pt idx="265">
                  <c:v>6.3251846900000004</c:v>
                </c:pt>
                <c:pt idx="266">
                  <c:v>6.2390751899999994</c:v>
                </c:pt>
                <c:pt idx="267">
                  <c:v>6.15945199</c:v>
                </c:pt>
                <c:pt idx="268">
                  <c:v>6.1183248900000002</c:v>
                </c:pt>
                <c:pt idx="269">
                  <c:v>6.4192152900000012</c:v>
                </c:pt>
                <c:pt idx="270">
                  <c:v>6.2831116900000001</c:v>
                </c:pt>
                <c:pt idx="271">
                  <c:v>6.0502183900000004</c:v>
                </c:pt>
                <c:pt idx="272">
                  <c:v>6.5749917600000005</c:v>
                </c:pt>
                <c:pt idx="273">
                  <c:v>6.8537023699999997</c:v>
                </c:pt>
                <c:pt idx="274">
                  <c:v>6.9390031700000003</c:v>
                </c:pt>
                <c:pt idx="275">
                  <c:v>6.8034771699999999</c:v>
                </c:pt>
                <c:pt idx="276">
                  <c:v>6.82144087</c:v>
                </c:pt>
                <c:pt idx="277">
                  <c:v>6.879703769999999</c:v>
                </c:pt>
                <c:pt idx="278">
                  <c:v>6.6860237099999988</c:v>
                </c:pt>
                <c:pt idx="279">
                  <c:v>6.4084264899999992</c:v>
                </c:pt>
                <c:pt idx="280">
                  <c:v>6.6811721899999998</c:v>
                </c:pt>
                <c:pt idx="281">
                  <c:v>6.5080410399999993</c:v>
                </c:pt>
                <c:pt idx="282">
                  <c:v>6.4947394399999991</c:v>
                </c:pt>
                <c:pt idx="283">
                  <c:v>5.2488427700000004</c:v>
                </c:pt>
                <c:pt idx="284">
                  <c:v>4.9453258700000013</c:v>
                </c:pt>
                <c:pt idx="285">
                  <c:v>4.9089301700000005</c:v>
                </c:pt>
                <c:pt idx="286">
                  <c:v>5.1212679999999997</c:v>
                </c:pt>
                <c:pt idx="287">
                  <c:v>5.5204890999999998</c:v>
                </c:pt>
                <c:pt idx="288">
                  <c:v>5.6832057999999996</c:v>
                </c:pt>
                <c:pt idx="289">
                  <c:v>6.1487904000000002</c:v>
                </c:pt>
                <c:pt idx="290">
                  <c:v>6.0986469999999997</c:v>
                </c:pt>
                <c:pt idx="291">
                  <c:v>5.8407161000000007</c:v>
                </c:pt>
                <c:pt idx="292">
                  <c:v>5.849295800000001</c:v>
                </c:pt>
                <c:pt idx="293">
                  <c:v>5.8954216000000006</c:v>
                </c:pt>
                <c:pt idx="294">
                  <c:v>5.8167424000000008</c:v>
                </c:pt>
                <c:pt idx="295">
                  <c:v>5.6467033000000013</c:v>
                </c:pt>
                <c:pt idx="296">
                  <c:v>5.6243924000000014</c:v>
                </c:pt>
                <c:pt idx="297">
                  <c:v>5.5955809000000007</c:v>
                </c:pt>
                <c:pt idx="298">
                  <c:v>5.6013143000000003</c:v>
                </c:pt>
                <c:pt idx="299">
                  <c:v>5.4111561000000004</c:v>
                </c:pt>
                <c:pt idx="300">
                  <c:v>5.6010587599999999</c:v>
                </c:pt>
                <c:pt idx="301">
                  <c:v>6.1594215800000001</c:v>
                </c:pt>
                <c:pt idx="302">
                  <c:v>6.0218264800000005</c:v>
                </c:pt>
                <c:pt idx="303">
                  <c:v>6.1101123299999998</c:v>
                </c:pt>
                <c:pt idx="304">
                  <c:v>6.3636937300000005</c:v>
                </c:pt>
                <c:pt idx="305">
                  <c:v>6.4423048000000005</c:v>
                </c:pt>
                <c:pt idx="306">
                  <c:v>6.5724199000000008</c:v>
                </c:pt>
                <c:pt idx="307">
                  <c:v>6.7598403999999999</c:v>
                </c:pt>
                <c:pt idx="308">
                  <c:v>6.6027035999999999</c:v>
                </c:pt>
                <c:pt idx="309">
                  <c:v>6.3697207999999987</c:v>
                </c:pt>
                <c:pt idx="310">
                  <c:v>6.8118273999999994</c:v>
                </c:pt>
                <c:pt idx="311">
                  <c:v>6.8700798999999995</c:v>
                </c:pt>
                <c:pt idx="312">
                  <c:v>7.0024701</c:v>
                </c:pt>
                <c:pt idx="313">
                  <c:v>6.9910730999999995</c:v>
                </c:pt>
                <c:pt idx="314">
                  <c:v>7.385088699999999</c:v>
                </c:pt>
                <c:pt idx="315">
                  <c:v>7.6933784999999988</c:v>
                </c:pt>
                <c:pt idx="316">
                  <c:v>7.6300942999999997</c:v>
                </c:pt>
                <c:pt idx="317">
                  <c:v>7.7898344000000002</c:v>
                </c:pt>
                <c:pt idx="318">
                  <c:v>7.8718373999999995</c:v>
                </c:pt>
                <c:pt idx="319">
                  <c:v>8.1927338999999986</c:v>
                </c:pt>
                <c:pt idx="320">
                  <c:v>16.207704499999998</c:v>
                </c:pt>
                <c:pt idx="321">
                  <c:v>16.233370600000001</c:v>
                </c:pt>
                <c:pt idx="322">
                  <c:v>16.265571399999999</c:v>
                </c:pt>
                <c:pt idx="323">
                  <c:v>16.8714485</c:v>
                </c:pt>
                <c:pt idx="324">
                  <c:v>17.441284</c:v>
                </c:pt>
                <c:pt idx="325">
                  <c:v>17.764105500000003</c:v>
                </c:pt>
                <c:pt idx="326">
                  <c:v>17.445924009999999</c:v>
                </c:pt>
                <c:pt idx="327">
                  <c:v>17.766540509999999</c:v>
                </c:pt>
                <c:pt idx="328">
                  <c:v>17.741722009999997</c:v>
                </c:pt>
                <c:pt idx="329">
                  <c:v>17.72210591</c:v>
                </c:pt>
                <c:pt idx="330">
                  <c:v>19.716801510000003</c:v>
                </c:pt>
                <c:pt idx="331">
                  <c:v>19.606297210000001</c:v>
                </c:pt>
                <c:pt idx="332">
                  <c:v>19.713471509999998</c:v>
                </c:pt>
                <c:pt idx="333">
                  <c:v>18.972617310000004</c:v>
                </c:pt>
                <c:pt idx="334">
                  <c:v>18.801428469999998</c:v>
                </c:pt>
                <c:pt idx="335">
                  <c:v>18.842663870000003</c:v>
                </c:pt>
                <c:pt idx="336">
                  <c:v>18.737036969999998</c:v>
                </c:pt>
                <c:pt idx="337">
                  <c:v>18.776274270000002</c:v>
                </c:pt>
                <c:pt idx="338">
                  <c:v>18.633107670000001</c:v>
                </c:pt>
                <c:pt idx="339">
                  <c:v>18.49998587</c:v>
                </c:pt>
                <c:pt idx="340">
                  <c:v>18.189132780000001</c:v>
                </c:pt>
                <c:pt idx="341">
                  <c:v>17.850146280000004</c:v>
                </c:pt>
                <c:pt idx="342">
                  <c:v>9.9152374799999983</c:v>
                </c:pt>
                <c:pt idx="343">
                  <c:v>10.092096779999999</c:v>
                </c:pt>
                <c:pt idx="344">
                  <c:v>10.192031479999999</c:v>
                </c:pt>
                <c:pt idx="345">
                  <c:v>9.5683379800000008</c:v>
                </c:pt>
                <c:pt idx="346">
                  <c:v>8.8703470799999984</c:v>
                </c:pt>
                <c:pt idx="347">
                  <c:v>8.6002266800000005</c:v>
                </c:pt>
                <c:pt idx="348">
                  <c:v>8.9599706700000006</c:v>
                </c:pt>
                <c:pt idx="349">
                  <c:v>8.7248757699999988</c:v>
                </c:pt>
                <c:pt idx="350">
                  <c:v>8.4742768699999989</c:v>
                </c:pt>
                <c:pt idx="351">
                  <c:v>8.0325374699999994</c:v>
                </c:pt>
                <c:pt idx="352">
                  <c:v>6.3024816699999997</c:v>
                </c:pt>
                <c:pt idx="353">
                  <c:v>6.1673041799999995</c:v>
                </c:pt>
                <c:pt idx="354">
                  <c:v>5.4051631599999999</c:v>
                </c:pt>
                <c:pt idx="355">
                  <c:v>5.4273934600000002</c:v>
                </c:pt>
                <c:pt idx="356">
                  <c:v>5.5731602999999996</c:v>
                </c:pt>
                <c:pt idx="357">
                  <c:v>5.6913178000000002</c:v>
                </c:pt>
                <c:pt idx="358">
                  <c:v>5.3782782999999998</c:v>
                </c:pt>
                <c:pt idx="359">
                  <c:v>5.0566629000000001</c:v>
                </c:pt>
                <c:pt idx="360">
                  <c:v>4.8302899899999998</c:v>
                </c:pt>
                <c:pt idx="361">
                  <c:v>4.841375890000001</c:v>
                </c:pt>
                <c:pt idx="362">
                  <c:v>4.8950435800000012</c:v>
                </c:pt>
                <c:pt idx="363">
                  <c:v>4.8766113300000002</c:v>
                </c:pt>
                <c:pt idx="364">
                  <c:v>4.8487351299999997</c:v>
                </c:pt>
                <c:pt idx="365">
                  <c:v>4.576775539999999</c:v>
                </c:pt>
                <c:pt idx="366">
                  <c:v>4.2555185800000004</c:v>
                </c:pt>
                <c:pt idx="367">
                  <c:v>3.6850991300000002</c:v>
                </c:pt>
                <c:pt idx="368">
                  <c:v>3.5782038300000001</c:v>
                </c:pt>
                <c:pt idx="369">
                  <c:v>3.4906594900000001</c:v>
                </c:pt>
                <c:pt idx="370">
                  <c:v>3.1990752899999997</c:v>
                </c:pt>
                <c:pt idx="371">
                  <c:v>3.3420618900000001</c:v>
                </c:pt>
                <c:pt idx="372">
                  <c:v>3.46706029</c:v>
                </c:pt>
                <c:pt idx="373">
                  <c:v>3.5699572900000001</c:v>
                </c:pt>
                <c:pt idx="374">
                  <c:v>3.4236867900000001</c:v>
                </c:pt>
                <c:pt idx="375">
                  <c:v>3.7244208800000003</c:v>
                </c:pt>
                <c:pt idx="376">
                  <c:v>3.6447585000000005</c:v>
                </c:pt>
                <c:pt idx="377">
                  <c:v>4.5690856000000002</c:v>
                </c:pt>
                <c:pt idx="378">
                  <c:v>5.0360314000000006</c:v>
                </c:pt>
                <c:pt idx="379">
                  <c:v>5.1101043999999991</c:v>
                </c:pt>
                <c:pt idx="380">
                  <c:v>5.3426316000000007</c:v>
                </c:pt>
                <c:pt idx="381">
                  <c:v>5.4734997000000005</c:v>
                </c:pt>
                <c:pt idx="382">
                  <c:v>5.5147162100000005</c:v>
                </c:pt>
                <c:pt idx="383">
                  <c:v>5.5134629100000003</c:v>
                </c:pt>
                <c:pt idx="384">
                  <c:v>6.6384262100000013</c:v>
                </c:pt>
                <c:pt idx="385">
                  <c:v>6.6698951600000003</c:v>
                </c:pt>
                <c:pt idx="386">
                  <c:v>6.6257991600000006</c:v>
                </c:pt>
                <c:pt idx="387">
                  <c:v>6.8384464500000002</c:v>
                </c:pt>
                <c:pt idx="388">
                  <c:v>6.9421254100000001</c:v>
                </c:pt>
                <c:pt idx="389">
                  <c:v>6.9505699799999991</c:v>
                </c:pt>
                <c:pt idx="390">
                  <c:v>7.1896944799999991</c:v>
                </c:pt>
                <c:pt idx="391">
                  <c:v>7.234238519999999</c:v>
                </c:pt>
                <c:pt idx="392">
                  <c:v>7.3901414199999991</c:v>
                </c:pt>
                <c:pt idx="393">
                  <c:v>7.0565351499999984</c:v>
                </c:pt>
                <c:pt idx="394">
                  <c:v>6.8887845499999987</c:v>
                </c:pt>
                <c:pt idx="395">
                  <c:v>7.0483062499999987</c:v>
                </c:pt>
                <c:pt idx="396">
                  <c:v>6.8937950499999987</c:v>
                </c:pt>
                <c:pt idx="397">
                  <c:v>6.7198493499999987</c:v>
                </c:pt>
                <c:pt idx="398">
                  <c:v>6.7801607099999988</c:v>
                </c:pt>
                <c:pt idx="399">
                  <c:v>6.7528287100000011</c:v>
                </c:pt>
                <c:pt idx="400">
                  <c:v>6.1529980200000001</c:v>
                </c:pt>
                <c:pt idx="401">
                  <c:v>5.9932448200000001</c:v>
                </c:pt>
                <c:pt idx="402">
                  <c:v>5.8355120199999995</c:v>
                </c:pt>
                <c:pt idx="403">
                  <c:v>5.608566849999999</c:v>
                </c:pt>
                <c:pt idx="404">
                  <c:v>5.6697161499999993</c:v>
                </c:pt>
                <c:pt idx="405">
                  <c:v>5.5408248899999988</c:v>
                </c:pt>
                <c:pt idx="406">
                  <c:v>4.3966198099999998</c:v>
                </c:pt>
                <c:pt idx="407">
                  <c:v>4.3956666099999993</c:v>
                </c:pt>
                <c:pt idx="408">
                  <c:v>4.6481191100000006</c:v>
                </c:pt>
                <c:pt idx="409">
                  <c:v>4.4349065500000009</c:v>
                </c:pt>
                <c:pt idx="410">
                  <c:v>4.5593990500000006</c:v>
                </c:pt>
                <c:pt idx="411">
                  <c:v>4.6417452300000006</c:v>
                </c:pt>
                <c:pt idx="412">
                  <c:v>4.8742256300000006</c:v>
                </c:pt>
                <c:pt idx="413">
                  <c:v>5.9404290300000007</c:v>
                </c:pt>
                <c:pt idx="414">
                  <c:v>5.9796339300000003</c:v>
                </c:pt>
                <c:pt idx="415">
                  <c:v>6.3561133000000005</c:v>
                </c:pt>
                <c:pt idx="416">
                  <c:v>6.6150156000000004</c:v>
                </c:pt>
                <c:pt idx="417">
                  <c:v>6.3799425000000012</c:v>
                </c:pt>
                <c:pt idx="418">
                  <c:v>6.8197502000000014</c:v>
                </c:pt>
                <c:pt idx="419">
                  <c:v>6.947311700000002</c:v>
                </c:pt>
                <c:pt idx="420">
                  <c:v>7.2804896400000016</c:v>
                </c:pt>
                <c:pt idx="421">
                  <c:v>6.7304010400000012</c:v>
                </c:pt>
                <c:pt idx="422">
                  <c:v>7.2990590300000004</c:v>
                </c:pt>
                <c:pt idx="423">
                  <c:v>7.409125930000001</c:v>
                </c:pt>
                <c:pt idx="424">
                  <c:v>7.6991740300000009</c:v>
                </c:pt>
                <c:pt idx="425">
                  <c:v>8.322318000000001</c:v>
                </c:pt>
                <c:pt idx="426">
                  <c:v>8.4986070999999992</c:v>
                </c:pt>
                <c:pt idx="427">
                  <c:v>8.8781258600000008</c:v>
                </c:pt>
                <c:pt idx="428">
                  <c:v>8.974881439999999</c:v>
                </c:pt>
                <c:pt idx="429">
                  <c:v>9.770468039999999</c:v>
                </c:pt>
                <c:pt idx="430">
                  <c:v>9.5527579399999993</c:v>
                </c:pt>
                <c:pt idx="431">
                  <c:v>9.6957162999999991</c:v>
                </c:pt>
                <c:pt idx="432">
                  <c:v>9.4515406000000013</c:v>
                </c:pt>
                <c:pt idx="433">
                  <c:v>9.5665427000000012</c:v>
                </c:pt>
                <c:pt idx="434">
                  <c:v>8.9394850399999992</c:v>
                </c:pt>
                <c:pt idx="435">
                  <c:v>8.2506321400000004</c:v>
                </c:pt>
                <c:pt idx="436">
                  <c:v>8.0623905400000009</c:v>
                </c:pt>
                <c:pt idx="437">
                  <c:v>7.9640415400000002</c:v>
                </c:pt>
                <c:pt idx="438">
                  <c:v>7.6106587200000009</c:v>
                </c:pt>
                <c:pt idx="439">
                  <c:v>7.4739301300000003</c:v>
                </c:pt>
                <c:pt idx="440">
                  <c:v>7.0283689300000018</c:v>
                </c:pt>
                <c:pt idx="441">
                  <c:v>6.9520677300000004</c:v>
                </c:pt>
                <c:pt idx="442">
                  <c:v>6.7088427300000006</c:v>
                </c:pt>
                <c:pt idx="443">
                  <c:v>6.5076510299999999</c:v>
                </c:pt>
                <c:pt idx="444">
                  <c:v>10.326203230000001</c:v>
                </c:pt>
                <c:pt idx="445">
                  <c:v>10.029788690000002</c:v>
                </c:pt>
                <c:pt idx="446">
                  <c:v>9.5890521300000007</c:v>
                </c:pt>
                <c:pt idx="447">
                  <c:v>9.1516233300000014</c:v>
                </c:pt>
                <c:pt idx="448">
                  <c:v>8.8671500900000009</c:v>
                </c:pt>
                <c:pt idx="449">
                  <c:v>8.4888069099999974</c:v>
                </c:pt>
                <c:pt idx="450">
                  <c:v>8.3453014500000009</c:v>
                </c:pt>
                <c:pt idx="451">
                  <c:v>7.5255309500000012</c:v>
                </c:pt>
                <c:pt idx="452">
                  <c:v>7.4525401500000008</c:v>
                </c:pt>
                <c:pt idx="453">
                  <c:v>7.2995060499999997</c:v>
                </c:pt>
                <c:pt idx="454">
                  <c:v>7.3190331999999998</c:v>
                </c:pt>
                <c:pt idx="455">
                  <c:v>7.1249479299999994</c:v>
                </c:pt>
                <c:pt idx="456">
                  <c:v>7.236165989999999</c:v>
                </c:pt>
                <c:pt idx="457">
                  <c:v>6.7958797999999998</c:v>
                </c:pt>
                <c:pt idx="458">
                  <c:v>7.3778232999999993</c:v>
                </c:pt>
                <c:pt idx="459">
                  <c:v>7.9631903999999993</c:v>
                </c:pt>
                <c:pt idx="460">
                  <c:v>8.0361546599999993</c:v>
                </c:pt>
                <c:pt idx="461">
                  <c:v>8.0021669800000002</c:v>
                </c:pt>
                <c:pt idx="462">
                  <c:v>7.9140706899999991</c:v>
                </c:pt>
                <c:pt idx="463">
                  <c:v>7.7228597299999997</c:v>
                </c:pt>
                <c:pt idx="464">
                  <c:v>7.64703496</c:v>
                </c:pt>
                <c:pt idx="465">
                  <c:v>7.4788085599999992</c:v>
                </c:pt>
                <c:pt idx="466">
                  <c:v>3.2067143599999999</c:v>
                </c:pt>
                <c:pt idx="467">
                  <c:v>3.6172066000000003</c:v>
                </c:pt>
                <c:pt idx="468">
                  <c:v>3.99123926</c:v>
                </c:pt>
                <c:pt idx="469">
                  <c:v>3.8781639800000005</c:v>
                </c:pt>
                <c:pt idx="470">
                  <c:v>3.8931151399999999</c:v>
                </c:pt>
                <c:pt idx="471">
                  <c:v>5.4897530199999993</c:v>
                </c:pt>
                <c:pt idx="472">
                  <c:v>5.49829378</c:v>
                </c:pt>
                <c:pt idx="473">
                  <c:v>5.5163635799999993</c:v>
                </c:pt>
                <c:pt idx="474">
                  <c:v>5.6746835799999991</c:v>
                </c:pt>
                <c:pt idx="475">
                  <c:v>5.7672915800000002</c:v>
                </c:pt>
                <c:pt idx="476">
                  <c:v>5.7702705899999991</c:v>
                </c:pt>
                <c:pt idx="477">
                  <c:v>5.7860687099999994</c:v>
                </c:pt>
                <c:pt idx="478">
                  <c:v>5.9182464099999992</c:v>
                </c:pt>
                <c:pt idx="479">
                  <c:v>6.2283072999999991</c:v>
                </c:pt>
                <c:pt idx="480">
                  <c:v>5.8384337999999989</c:v>
                </c:pt>
                <c:pt idx="481">
                  <c:v>5.1025289999999996</c:v>
                </c:pt>
                <c:pt idx="482">
                  <c:v>5.0249337599999997</c:v>
                </c:pt>
                <c:pt idx="483">
                  <c:v>5.0150446300000002</c:v>
                </c:pt>
                <c:pt idx="484">
                  <c:v>4.9991359199999996</c:v>
                </c:pt>
                <c:pt idx="485">
                  <c:v>5.1690961799999995</c:v>
                </c:pt>
                <c:pt idx="486">
                  <c:v>5.0976186499999994</c:v>
                </c:pt>
                <c:pt idx="487">
                  <c:v>5.30227235</c:v>
                </c:pt>
                <c:pt idx="488">
                  <c:v>5.0990685500000001</c:v>
                </c:pt>
                <c:pt idx="489">
                  <c:v>4.6534178499999994</c:v>
                </c:pt>
                <c:pt idx="490">
                  <c:v>4.2465145499999997</c:v>
                </c:pt>
                <c:pt idx="491">
                  <c:v>4.2673593299999997</c:v>
                </c:pt>
                <c:pt idx="492">
                  <c:v>4.32087881</c:v>
                </c:pt>
                <c:pt idx="493">
                  <c:v>2.68758381</c:v>
                </c:pt>
                <c:pt idx="494">
                  <c:v>2.6642380099999996</c:v>
                </c:pt>
                <c:pt idx="495">
                  <c:v>2.6822170099999996</c:v>
                </c:pt>
                <c:pt idx="496">
                  <c:v>2.4469844100000002</c:v>
                </c:pt>
                <c:pt idx="497">
                  <c:v>2.61701571</c:v>
                </c:pt>
                <c:pt idx="498">
                  <c:v>2.57646715</c:v>
                </c:pt>
                <c:pt idx="499">
                  <c:v>2.5076464000000001</c:v>
                </c:pt>
                <c:pt idx="500">
                  <c:v>2.2554736000000002</c:v>
                </c:pt>
                <c:pt idx="501">
                  <c:v>1.8974008</c:v>
                </c:pt>
                <c:pt idx="502">
                  <c:v>1.5611520000000001</c:v>
                </c:pt>
                <c:pt idx="503">
                  <c:v>1.4198489999999999</c:v>
                </c:pt>
                <c:pt idx="504">
                  <c:v>1.5258798</c:v>
                </c:pt>
                <c:pt idx="505">
                  <c:v>1.6501158</c:v>
                </c:pt>
                <c:pt idx="506">
                  <c:v>1.8327886</c:v>
                </c:pt>
                <c:pt idx="507">
                  <c:v>1.8995652000000003</c:v>
                </c:pt>
                <c:pt idx="508">
                  <c:v>2.2784537</c:v>
                </c:pt>
                <c:pt idx="509">
                  <c:v>2.2934769000000004</c:v>
                </c:pt>
                <c:pt idx="510">
                  <c:v>2.4980748000000004</c:v>
                </c:pt>
                <c:pt idx="511">
                  <c:v>2.9835166000000002</c:v>
                </c:pt>
                <c:pt idx="512">
                  <c:v>3.5641718</c:v>
                </c:pt>
                <c:pt idx="513">
                  <c:v>3.8782226999999998</c:v>
                </c:pt>
                <c:pt idx="514">
                  <c:v>3.9863388999999998</c:v>
                </c:pt>
                <c:pt idx="515">
                  <c:v>4.1649355000000003</c:v>
                </c:pt>
                <c:pt idx="516">
                  <c:v>4.3216722999999995</c:v>
                </c:pt>
                <c:pt idx="517">
                  <c:v>4.3211160999999993</c:v>
                </c:pt>
                <c:pt idx="518">
                  <c:v>4.4779145999999992</c:v>
                </c:pt>
                <c:pt idx="519">
                  <c:v>4.3280197999999999</c:v>
                </c:pt>
                <c:pt idx="520">
                  <c:v>4.3996604100000001</c:v>
                </c:pt>
                <c:pt idx="521">
                  <c:v>4.8923877100000004</c:v>
                </c:pt>
                <c:pt idx="522">
                  <c:v>4.9643229099999999</c:v>
                </c:pt>
                <c:pt idx="523">
                  <c:v>5.17450001</c:v>
                </c:pt>
                <c:pt idx="524">
                  <c:v>12.427420010000001</c:v>
                </c:pt>
                <c:pt idx="525">
                  <c:v>42.497849009999996</c:v>
                </c:pt>
                <c:pt idx="526">
                  <c:v>42.425660380000004</c:v>
                </c:pt>
                <c:pt idx="527">
                  <c:v>42.317423170000005</c:v>
                </c:pt>
                <c:pt idx="528">
                  <c:v>42.356994369999995</c:v>
                </c:pt>
                <c:pt idx="529">
                  <c:v>42.169940730000008</c:v>
                </c:pt>
                <c:pt idx="530">
                  <c:v>42.19167293000001</c:v>
                </c:pt>
                <c:pt idx="531">
                  <c:v>41.946579930000006</c:v>
                </c:pt>
                <c:pt idx="532">
                  <c:v>41.868166830000007</c:v>
                </c:pt>
                <c:pt idx="533">
                  <c:v>41.593374429999997</c:v>
                </c:pt>
                <c:pt idx="534">
                  <c:v>41.171800430000005</c:v>
                </c:pt>
                <c:pt idx="535">
                  <c:v>40.926397430000009</c:v>
                </c:pt>
                <c:pt idx="536">
                  <c:v>40.873133630000005</c:v>
                </c:pt>
                <c:pt idx="537">
                  <c:v>40.825630529999998</c:v>
                </c:pt>
                <c:pt idx="538">
                  <c:v>40.742822970000006</c:v>
                </c:pt>
                <c:pt idx="539">
                  <c:v>40.735412070000002</c:v>
                </c:pt>
                <c:pt idx="540">
                  <c:v>40.59875263</c:v>
                </c:pt>
                <c:pt idx="541">
                  <c:v>40.467159000000009</c:v>
                </c:pt>
                <c:pt idx="542">
                  <c:v>40.443039070000005</c:v>
                </c:pt>
                <c:pt idx="543">
                  <c:v>39.994371620000003</c:v>
                </c:pt>
                <c:pt idx="544">
                  <c:v>40.035357520000012</c:v>
                </c:pt>
                <c:pt idx="545">
                  <c:v>40.068813520000013</c:v>
                </c:pt>
                <c:pt idx="546">
                  <c:v>32.967584419999994</c:v>
                </c:pt>
                <c:pt idx="547">
                  <c:v>3.41917092</c:v>
                </c:pt>
                <c:pt idx="548">
                  <c:v>3.4545738799999994</c:v>
                </c:pt>
                <c:pt idx="549">
                  <c:v>3.4519140799999999</c:v>
                </c:pt>
                <c:pt idx="550">
                  <c:v>3.4363913799999999</c:v>
                </c:pt>
                <c:pt idx="551">
                  <c:v>3.6428903199999998</c:v>
                </c:pt>
                <c:pt idx="552">
                  <c:v>3.2931276600000001</c:v>
                </c:pt>
                <c:pt idx="553">
                  <c:v>3.4361634599999999</c:v>
                </c:pt>
                <c:pt idx="554">
                  <c:v>3.37929849</c:v>
                </c:pt>
                <c:pt idx="555">
                  <c:v>3.5536498899999995</c:v>
                </c:pt>
                <c:pt idx="556">
                  <c:v>3.5545771899999998</c:v>
                </c:pt>
                <c:pt idx="557">
                  <c:v>3.9527348900000003</c:v>
                </c:pt>
                <c:pt idx="558">
                  <c:v>3.9706975899999999</c:v>
                </c:pt>
                <c:pt idx="559">
                  <c:v>3.9569523899999997</c:v>
                </c:pt>
                <c:pt idx="560">
                  <c:v>3.9942280499999998</c:v>
                </c:pt>
                <c:pt idx="561">
                  <c:v>3.9509144699999998</c:v>
                </c:pt>
                <c:pt idx="562">
                  <c:v>4.1270119099999993</c:v>
                </c:pt>
                <c:pt idx="563">
                  <c:v>4.3833859399999993</c:v>
                </c:pt>
                <c:pt idx="564">
                  <c:v>4.4891285599999993</c:v>
                </c:pt>
                <c:pt idx="565">
                  <c:v>4.5476239099999995</c:v>
                </c:pt>
                <c:pt idx="566">
                  <c:v>4.5025591099999991</c:v>
                </c:pt>
                <c:pt idx="567">
                  <c:v>4.3319542200000001</c:v>
                </c:pt>
                <c:pt idx="568">
                  <c:v>4.4488111200000002</c:v>
                </c:pt>
                <c:pt idx="569">
                  <c:v>3.9843205499999992</c:v>
                </c:pt>
                <c:pt idx="570">
                  <c:v>4.0419132199999996</c:v>
                </c:pt>
                <c:pt idx="571">
                  <c:v>4.0414519399999991</c:v>
                </c:pt>
                <c:pt idx="572">
                  <c:v>3.8667506399999994</c:v>
                </c:pt>
                <c:pt idx="573">
                  <c:v>3.7719332399999996</c:v>
                </c:pt>
                <c:pt idx="574">
                  <c:v>3.8279610999999996</c:v>
                </c:pt>
                <c:pt idx="575">
                  <c:v>3.8555858999999995</c:v>
                </c:pt>
                <c:pt idx="576">
                  <c:v>3.9565411699999995</c:v>
                </c:pt>
                <c:pt idx="577">
                  <c:v>3.8109090699999992</c:v>
                </c:pt>
                <c:pt idx="578">
                  <c:v>3.6674808100000003</c:v>
                </c:pt>
                <c:pt idx="579">
                  <c:v>3.3094588100000002</c:v>
                </c:pt>
                <c:pt idx="580">
                  <c:v>3.3086011100000001</c:v>
                </c:pt>
                <c:pt idx="581">
                  <c:v>3.3553073100000002</c:v>
                </c:pt>
                <c:pt idx="582">
                  <c:v>3.36043921</c:v>
                </c:pt>
                <c:pt idx="583">
                  <c:v>3.38544489</c:v>
                </c:pt>
                <c:pt idx="584">
                  <c:v>3.4072277899999999</c:v>
                </c:pt>
                <c:pt idx="585">
                  <c:v>3.4700541899999995</c:v>
                </c:pt>
                <c:pt idx="586">
                  <c:v>3.8491852899999994</c:v>
                </c:pt>
                <c:pt idx="587">
                  <c:v>3.8623375899999997</c:v>
                </c:pt>
                <c:pt idx="588">
                  <c:v>4.1984030900000002</c:v>
                </c:pt>
                <c:pt idx="589">
                  <c:v>4.6395082799999994</c:v>
                </c:pt>
                <c:pt idx="590">
                  <c:v>4.8203355799999992</c:v>
                </c:pt>
                <c:pt idx="591">
                  <c:v>5.4728333499999993</c:v>
                </c:pt>
                <c:pt idx="592">
                  <c:v>5.8315560499999997</c:v>
                </c:pt>
                <c:pt idx="593">
                  <c:v>6.5454783399999998</c:v>
                </c:pt>
                <c:pt idx="594">
                  <c:v>6.6511233399999998</c:v>
                </c:pt>
                <c:pt idx="595">
                  <c:v>6.4878163400000002</c:v>
                </c:pt>
                <c:pt idx="596">
                  <c:v>7.2254092399999994</c:v>
                </c:pt>
                <c:pt idx="597">
                  <c:v>7.183399539999999</c:v>
                </c:pt>
                <c:pt idx="598">
                  <c:v>7.1351346399999995</c:v>
                </c:pt>
                <c:pt idx="599">
                  <c:v>7.0894966399999992</c:v>
                </c:pt>
                <c:pt idx="600">
                  <c:v>7.6284597999999999</c:v>
                </c:pt>
                <c:pt idx="601">
                  <c:v>7.6211894999999998</c:v>
                </c:pt>
                <c:pt idx="602">
                  <c:v>7.8955169999999999</c:v>
                </c:pt>
                <c:pt idx="603">
                  <c:v>7.9073588000000008</c:v>
                </c:pt>
                <c:pt idx="604">
                  <c:v>8.6363879000000008</c:v>
                </c:pt>
                <c:pt idx="605">
                  <c:v>8.5760535200000003</c:v>
                </c:pt>
                <c:pt idx="606">
                  <c:v>8.3562658700000014</c:v>
                </c:pt>
                <c:pt idx="607">
                  <c:v>8.1619592700000005</c:v>
                </c:pt>
                <c:pt idx="608">
                  <c:v>7.756210170000001</c:v>
                </c:pt>
                <c:pt idx="609">
                  <c:v>7.7715191700000013</c:v>
                </c:pt>
                <c:pt idx="610">
                  <c:v>7.3771845500000008</c:v>
                </c:pt>
                <c:pt idx="611">
                  <c:v>6.9101562899999998</c:v>
                </c:pt>
                <c:pt idx="612">
                  <c:v>6.5554257900000001</c:v>
                </c:pt>
                <c:pt idx="613">
                  <c:v>5.8860475399999999</c:v>
                </c:pt>
                <c:pt idx="614">
                  <c:v>5.7243342399999992</c:v>
                </c:pt>
                <c:pt idx="615">
                  <c:v>5.1197799399999999</c:v>
                </c:pt>
                <c:pt idx="616">
                  <c:v>5.064065199999999</c:v>
                </c:pt>
                <c:pt idx="617">
                  <c:v>5.1100980099999989</c:v>
                </c:pt>
                <c:pt idx="618">
                  <c:v>4.3805288100000004</c:v>
                </c:pt>
                <c:pt idx="619">
                  <c:v>4.1807630400000013</c:v>
                </c:pt>
                <c:pt idx="620">
                  <c:v>4.0980348500000012</c:v>
                </c:pt>
                <c:pt idx="621">
                  <c:v>4.0067592500000009</c:v>
                </c:pt>
                <c:pt idx="622">
                  <c:v>3.6352994500000007</c:v>
                </c:pt>
                <c:pt idx="623">
                  <c:v>3.5343824500000007</c:v>
                </c:pt>
                <c:pt idx="624">
                  <c:v>3.2926351499999997</c:v>
                </c:pt>
                <c:pt idx="625">
                  <c:v>3.1668635199999997</c:v>
                </c:pt>
                <c:pt idx="626">
                  <c:v>2.4338718200000002</c:v>
                </c:pt>
                <c:pt idx="627">
                  <c:v>2.46947414</c:v>
                </c:pt>
                <c:pt idx="628">
                  <c:v>2.4408013900000003</c:v>
                </c:pt>
                <c:pt idx="629">
                  <c:v>2.4002672400000007</c:v>
                </c:pt>
                <c:pt idx="630">
                  <c:v>2.3384123700000008</c:v>
                </c:pt>
                <c:pt idx="631">
                  <c:v>2.3211159700000006</c:v>
                </c:pt>
                <c:pt idx="632">
                  <c:v>2.4415210900000002</c:v>
                </c:pt>
                <c:pt idx="633">
                  <c:v>2.5523199499999998</c:v>
                </c:pt>
                <c:pt idx="634">
                  <c:v>2.5019808999999995</c:v>
                </c:pt>
                <c:pt idx="635">
                  <c:v>2.6259580499999999</c:v>
                </c:pt>
                <c:pt idx="636">
                  <c:v>2.3663829399999998</c:v>
                </c:pt>
                <c:pt idx="637">
                  <c:v>2.3306662399999998</c:v>
                </c:pt>
                <c:pt idx="638">
                  <c:v>2.5167354799999999</c:v>
                </c:pt>
                <c:pt idx="639">
                  <c:v>2.5717311700000005</c:v>
                </c:pt>
                <c:pt idx="640">
                  <c:v>2.4736247400000004</c:v>
                </c:pt>
                <c:pt idx="641">
                  <c:v>2.5546185100000001</c:v>
                </c:pt>
                <c:pt idx="642">
                  <c:v>2.5629098600000004</c:v>
                </c:pt>
                <c:pt idx="643">
                  <c:v>3.1726650600000004</c:v>
                </c:pt>
                <c:pt idx="644">
                  <c:v>3.0552589000000001</c:v>
                </c:pt>
                <c:pt idx="645">
                  <c:v>3.0508677500000001</c:v>
                </c:pt>
                <c:pt idx="646">
                  <c:v>3.4618312500000004</c:v>
                </c:pt>
                <c:pt idx="647">
                  <c:v>4.1724801800000009</c:v>
                </c:pt>
                <c:pt idx="648">
                  <c:v>4.77969898</c:v>
                </c:pt>
                <c:pt idx="649">
                  <c:v>4.71670897</c:v>
                </c:pt>
                <c:pt idx="650">
                  <c:v>4.8052002099999997</c:v>
                </c:pt>
                <c:pt idx="651">
                  <c:v>5.05396746</c:v>
                </c:pt>
                <c:pt idx="652">
                  <c:v>5.0115172200000009</c:v>
                </c:pt>
                <c:pt idx="653">
                  <c:v>4.9910748200000006</c:v>
                </c:pt>
                <c:pt idx="654">
                  <c:v>4.9733868200000009</c:v>
                </c:pt>
                <c:pt idx="655">
                  <c:v>4.8983069100000014</c:v>
                </c:pt>
                <c:pt idx="656">
                  <c:v>4.8850543200000001</c:v>
                </c:pt>
                <c:pt idx="657">
                  <c:v>4.8098166200000012</c:v>
                </c:pt>
                <c:pt idx="658">
                  <c:v>4.7676898200000011</c:v>
                </c:pt>
                <c:pt idx="659">
                  <c:v>4.7767882200000003</c:v>
                </c:pt>
                <c:pt idx="660">
                  <c:v>4.5885968800000017</c:v>
                </c:pt>
                <c:pt idx="661">
                  <c:v>4.5940204800000002</c:v>
                </c:pt>
                <c:pt idx="662">
                  <c:v>4.6361040500000001</c:v>
                </c:pt>
                <c:pt idx="663">
                  <c:v>4.5537742300000001</c:v>
                </c:pt>
                <c:pt idx="664">
                  <c:v>4.5312744900000004</c:v>
                </c:pt>
                <c:pt idx="665">
                  <c:v>3.8800282500000005</c:v>
                </c:pt>
                <c:pt idx="666">
                  <c:v>3.9183327100000005</c:v>
                </c:pt>
                <c:pt idx="667">
                  <c:v>4.0835009600000003</c:v>
                </c:pt>
                <c:pt idx="668">
                  <c:v>3.5952602599999999</c:v>
                </c:pt>
                <c:pt idx="669">
                  <c:v>2.9853431599999998</c:v>
                </c:pt>
                <c:pt idx="670">
                  <c:v>2.3846107600000002</c:v>
                </c:pt>
                <c:pt idx="671">
                  <c:v>3.2526177299999999</c:v>
                </c:pt>
                <c:pt idx="672">
                  <c:v>3.4128513900000002</c:v>
                </c:pt>
                <c:pt idx="673">
                  <c:v>3.3136287900000001</c:v>
                </c:pt>
                <c:pt idx="674">
                  <c:v>3.3760034899999996</c:v>
                </c:pt>
                <c:pt idx="675">
                  <c:v>3.4476000899999995</c:v>
                </c:pt>
                <c:pt idx="676">
                  <c:v>3.4054814900000001</c:v>
                </c:pt>
                <c:pt idx="677">
                  <c:v>3.5183825</c:v>
                </c:pt>
                <c:pt idx="678">
                  <c:v>3.6242429399999998</c:v>
                </c:pt>
                <c:pt idx="679">
                  <c:v>3.6264840400000002</c:v>
                </c:pt>
                <c:pt idx="680">
                  <c:v>3.77942015</c:v>
                </c:pt>
                <c:pt idx="681">
                  <c:v>3.9415175499999999</c:v>
                </c:pt>
                <c:pt idx="682">
                  <c:v>3.9925960899999997</c:v>
                </c:pt>
                <c:pt idx="683">
                  <c:v>3.9404085499999999</c:v>
                </c:pt>
                <c:pt idx="684">
                  <c:v>4.0665960100000005</c:v>
                </c:pt>
                <c:pt idx="685">
                  <c:v>4.15530533</c:v>
                </c:pt>
                <c:pt idx="686">
                  <c:v>4.2784532100000012</c:v>
                </c:pt>
                <c:pt idx="687">
                  <c:v>4.3536326500000007</c:v>
                </c:pt>
                <c:pt idx="688">
                  <c:v>4.4612740500000001</c:v>
                </c:pt>
                <c:pt idx="689">
                  <c:v>4.4019670500000005</c:v>
                </c:pt>
                <c:pt idx="690">
                  <c:v>4.3498757799999996</c:v>
                </c:pt>
                <c:pt idx="691">
                  <c:v>4.2637444899999997</c:v>
                </c:pt>
                <c:pt idx="692">
                  <c:v>4.3800730899999998</c:v>
                </c:pt>
                <c:pt idx="693">
                  <c:v>3.6181821899999997</c:v>
                </c:pt>
                <c:pt idx="694">
                  <c:v>3.7527608899999998</c:v>
                </c:pt>
                <c:pt idx="695">
                  <c:v>3.8608575900000002</c:v>
                </c:pt>
                <c:pt idx="696">
                  <c:v>4.3043749</c:v>
                </c:pt>
                <c:pt idx="697">
                  <c:v>4.4472325000000001</c:v>
                </c:pt>
                <c:pt idx="698">
                  <c:v>4.7623559000000002</c:v>
                </c:pt>
                <c:pt idx="699">
                  <c:v>4.8162644000000006</c:v>
                </c:pt>
                <c:pt idx="700">
                  <c:v>4.7607654800000008</c:v>
                </c:pt>
                <c:pt idx="701">
                  <c:v>4.7669622800000004</c:v>
                </c:pt>
                <c:pt idx="702">
                  <c:v>4.6082901200000004</c:v>
                </c:pt>
                <c:pt idx="703">
                  <c:v>4.3334654199999996</c:v>
                </c:pt>
                <c:pt idx="704">
                  <c:v>4.4053751200000004</c:v>
                </c:pt>
                <c:pt idx="705">
                  <c:v>4.3596045200000004</c:v>
                </c:pt>
                <c:pt idx="706">
                  <c:v>4.17996664</c:v>
                </c:pt>
                <c:pt idx="707">
                  <c:v>4.1055964999999999</c:v>
                </c:pt>
                <c:pt idx="708">
                  <c:v>4.0011178299999992</c:v>
                </c:pt>
                <c:pt idx="709">
                  <c:v>3.9928851299999994</c:v>
                </c:pt>
                <c:pt idx="710">
                  <c:v>3.8124151500000001</c:v>
                </c:pt>
                <c:pt idx="711">
                  <c:v>3.6521904299999997</c:v>
                </c:pt>
                <c:pt idx="712">
                  <c:v>3.6498066499999999</c:v>
                </c:pt>
                <c:pt idx="713">
                  <c:v>3.5852881999999999</c:v>
                </c:pt>
                <c:pt idx="714">
                  <c:v>3.5190191999999998</c:v>
                </c:pt>
                <c:pt idx="715">
                  <c:v>3.4905637999999999</c:v>
                </c:pt>
                <c:pt idx="716">
                  <c:v>3.1943041599999997</c:v>
                </c:pt>
                <c:pt idx="717">
                  <c:v>2.9096389600000001</c:v>
                </c:pt>
                <c:pt idx="718">
                  <c:v>2.4805464600000002</c:v>
                </c:pt>
                <c:pt idx="719">
                  <c:v>2.3587668599999998</c:v>
                </c:pt>
                <c:pt idx="720">
                  <c:v>2.07704186</c:v>
                </c:pt>
                <c:pt idx="721">
                  <c:v>1.8352799399999999</c:v>
                </c:pt>
                <c:pt idx="722">
                  <c:v>2.8479504599999999</c:v>
                </c:pt>
                <c:pt idx="723">
                  <c:v>2.8035358100000001</c:v>
                </c:pt>
                <c:pt idx="724">
                  <c:v>3.3799186699999999</c:v>
                </c:pt>
                <c:pt idx="725">
                  <c:v>4.3276305700000002</c:v>
                </c:pt>
                <c:pt idx="726">
                  <c:v>5.00233667</c:v>
                </c:pt>
                <c:pt idx="727">
                  <c:v>5.6697278099999995</c:v>
                </c:pt>
                <c:pt idx="728">
                  <c:v>5.7160281600000005</c:v>
                </c:pt>
                <c:pt idx="729">
                  <c:v>5.6681387599999988</c:v>
                </c:pt>
                <c:pt idx="730">
                  <c:v>6.1976060299999984</c:v>
                </c:pt>
                <c:pt idx="731">
                  <c:v>6.2190065299999988</c:v>
                </c:pt>
                <c:pt idx="732">
                  <c:v>6.366924609999999</c:v>
                </c:pt>
                <c:pt idx="733">
                  <c:v>6.5083824299999984</c:v>
                </c:pt>
                <c:pt idx="734">
                  <c:v>6.5343111799999987</c:v>
                </c:pt>
                <c:pt idx="735">
                  <c:v>6.6289563199999986</c:v>
                </c:pt>
                <c:pt idx="736">
                  <c:v>6.618791719999999</c:v>
                </c:pt>
                <c:pt idx="737">
                  <c:v>7.1846135199999992</c:v>
                </c:pt>
                <c:pt idx="738">
                  <c:v>7.6089604599999996</c:v>
                </c:pt>
                <c:pt idx="739">
                  <c:v>7.6936302599999999</c:v>
                </c:pt>
                <c:pt idx="740">
                  <c:v>7.7154641599999989</c:v>
                </c:pt>
                <c:pt idx="741">
                  <c:v>7.8130956599999992</c:v>
                </c:pt>
                <c:pt idx="742">
                  <c:v>7.7702208399999986</c:v>
                </c:pt>
                <c:pt idx="743">
                  <c:v>7.8131769899999997</c:v>
                </c:pt>
                <c:pt idx="744">
                  <c:v>6.7385121200000002</c:v>
                </c:pt>
                <c:pt idx="745">
                  <c:v>6.7820012700000003</c:v>
                </c:pt>
                <c:pt idx="746">
                  <c:v>6.1973605000000003</c:v>
                </c:pt>
                <c:pt idx="747">
                  <c:v>5.2829542900000002</c:v>
                </c:pt>
                <c:pt idx="748">
                  <c:v>4.5255425899999997</c:v>
                </c:pt>
                <c:pt idx="749">
                  <c:v>3.8313491699999993</c:v>
                </c:pt>
                <c:pt idx="750">
                  <c:v>3.8812670999999996</c:v>
                </c:pt>
                <c:pt idx="751">
                  <c:v>4.0289153399999993</c:v>
                </c:pt>
                <c:pt idx="752">
                  <c:v>3.7731628399999999</c:v>
                </c:pt>
                <c:pt idx="753">
                  <c:v>3.7599510399999989</c:v>
                </c:pt>
                <c:pt idx="754">
                  <c:v>3.6306165399999997</c:v>
                </c:pt>
                <c:pt idx="755">
                  <c:v>3.4921274599999994</c:v>
                </c:pt>
                <c:pt idx="756">
                  <c:v>3.3962510099999998</c:v>
                </c:pt>
                <c:pt idx="757">
                  <c:v>3.2866284099999996</c:v>
                </c:pt>
                <c:pt idx="758">
                  <c:v>3.1419230399999996</c:v>
                </c:pt>
                <c:pt idx="759">
                  <c:v>2.4924413400000001</c:v>
                </c:pt>
                <c:pt idx="760">
                  <c:v>2.0237565799999997</c:v>
                </c:pt>
                <c:pt idx="761">
                  <c:v>1.9067036099999997</c:v>
                </c:pt>
                <c:pt idx="762">
                  <c:v>1.8460969299999994</c:v>
                </c:pt>
                <c:pt idx="763">
                  <c:v>1.5731087999999995</c:v>
                </c:pt>
                <c:pt idx="764">
                  <c:v>1.5255373299999995</c:v>
                </c:pt>
                <c:pt idx="765">
                  <c:v>1.5187816499999993</c:v>
                </c:pt>
                <c:pt idx="766">
                  <c:v>1.5503125199999994</c:v>
                </c:pt>
                <c:pt idx="767">
                  <c:v>1.6853867199999994</c:v>
                </c:pt>
                <c:pt idx="768">
                  <c:v>1.7441447599999997</c:v>
                </c:pt>
                <c:pt idx="769">
                  <c:v>1.8268257699999997</c:v>
                </c:pt>
                <c:pt idx="770">
                  <c:v>1.7867666199999999</c:v>
                </c:pt>
                <c:pt idx="771">
                  <c:v>1.8717639100000001</c:v>
                </c:pt>
                <c:pt idx="772">
                  <c:v>1.87959751</c:v>
                </c:pt>
                <c:pt idx="773">
                  <c:v>1.7589589000000001</c:v>
                </c:pt>
                <c:pt idx="774">
                  <c:v>1.6007809999999998</c:v>
                </c:pt>
                <c:pt idx="775">
                  <c:v>1.4810835600000001</c:v>
                </c:pt>
                <c:pt idx="776">
                  <c:v>1.5042255</c:v>
                </c:pt>
                <c:pt idx="777">
                  <c:v>1.6006534800000001</c:v>
                </c:pt>
                <c:pt idx="778">
                  <c:v>1.8168473300000001</c:v>
                </c:pt>
                <c:pt idx="779">
                  <c:v>1.85079919</c:v>
                </c:pt>
                <c:pt idx="780">
                  <c:v>1.90518247</c:v>
                </c:pt>
                <c:pt idx="781">
                  <c:v>2.0071568699999998</c:v>
                </c:pt>
                <c:pt idx="782">
                  <c:v>2.0778863300000001</c:v>
                </c:pt>
                <c:pt idx="783">
                  <c:v>2.0594952599999998</c:v>
                </c:pt>
                <c:pt idx="784">
                  <c:v>2.0230005000000002</c:v>
                </c:pt>
                <c:pt idx="785">
                  <c:v>2.1999275299999996</c:v>
                </c:pt>
                <c:pt idx="786">
                  <c:v>2.28473302</c:v>
                </c:pt>
                <c:pt idx="787">
                  <c:v>2.3703985699999999</c:v>
                </c:pt>
                <c:pt idx="788">
                  <c:v>2.5983563699999999</c:v>
                </c:pt>
                <c:pt idx="789">
                  <c:v>2.3635439799999993</c:v>
                </c:pt>
                <c:pt idx="790">
                  <c:v>2.5114211099999997</c:v>
                </c:pt>
                <c:pt idx="791">
                  <c:v>2.3986781799999997</c:v>
                </c:pt>
                <c:pt idx="792">
                  <c:v>2.3814719800000006</c:v>
                </c:pt>
                <c:pt idx="793">
                  <c:v>2.29758152</c:v>
                </c:pt>
                <c:pt idx="794">
                  <c:v>2.2350775500000002</c:v>
                </c:pt>
                <c:pt idx="795">
                  <c:v>2.2702376600000003</c:v>
                </c:pt>
                <c:pt idx="796">
                  <c:v>2.15604621</c:v>
                </c:pt>
                <c:pt idx="797">
                  <c:v>2.2693268500000006</c:v>
                </c:pt>
                <c:pt idx="798">
                  <c:v>2.4511558099999999</c:v>
                </c:pt>
                <c:pt idx="799">
                  <c:v>2.3566816200000003</c:v>
                </c:pt>
                <c:pt idx="800">
                  <c:v>2.2769982200000003</c:v>
                </c:pt>
                <c:pt idx="801">
                  <c:v>2.47331316</c:v>
                </c:pt>
                <c:pt idx="802">
                  <c:v>2.4641226300000003</c:v>
                </c:pt>
                <c:pt idx="803">
                  <c:v>2.5012959299999995</c:v>
                </c:pt>
                <c:pt idx="804">
                  <c:v>2.43655372</c:v>
                </c:pt>
                <c:pt idx="805">
                  <c:v>2.4487460300000001</c:v>
                </c:pt>
                <c:pt idx="806">
                  <c:v>2.4668603500000001</c:v>
                </c:pt>
                <c:pt idx="807">
                  <c:v>2.2732382600000003</c:v>
                </c:pt>
                <c:pt idx="808">
                  <c:v>2.2072475200000001</c:v>
                </c:pt>
                <c:pt idx="809">
                  <c:v>2.1337986600000001</c:v>
                </c:pt>
                <c:pt idx="810">
                  <c:v>1.9079403400000001</c:v>
                </c:pt>
                <c:pt idx="811">
                  <c:v>1.9928741300000001</c:v>
                </c:pt>
                <c:pt idx="812">
                  <c:v>1.9079476299999998</c:v>
                </c:pt>
                <c:pt idx="813">
                  <c:v>2.0333600599999997</c:v>
                </c:pt>
                <c:pt idx="814">
                  <c:v>2.1500819099999995</c:v>
                </c:pt>
                <c:pt idx="815">
                  <c:v>2.1818183799999997</c:v>
                </c:pt>
                <c:pt idx="816">
                  <c:v>2.2883361500000001</c:v>
                </c:pt>
                <c:pt idx="817">
                  <c:v>2.3908085500000005</c:v>
                </c:pt>
                <c:pt idx="818">
                  <c:v>2.4938853000000001</c:v>
                </c:pt>
                <c:pt idx="819">
                  <c:v>2.6202428000000002</c:v>
                </c:pt>
                <c:pt idx="820">
                  <c:v>2.36365604</c:v>
                </c:pt>
                <c:pt idx="821">
                  <c:v>2.3743615100000004</c:v>
                </c:pt>
                <c:pt idx="822">
                  <c:v>2.2457271500000004</c:v>
                </c:pt>
                <c:pt idx="823">
                  <c:v>2.1293422500000001</c:v>
                </c:pt>
                <c:pt idx="824">
                  <c:v>2.13376236</c:v>
                </c:pt>
                <c:pt idx="825">
                  <c:v>2.0195158200000001</c:v>
                </c:pt>
                <c:pt idx="826">
                  <c:v>2.0927815299999999</c:v>
                </c:pt>
                <c:pt idx="827">
                  <c:v>2.07982953</c:v>
                </c:pt>
                <c:pt idx="828">
                  <c:v>2.0490337099999998</c:v>
                </c:pt>
                <c:pt idx="829">
                  <c:v>2.2480333000000003</c:v>
                </c:pt>
                <c:pt idx="830">
                  <c:v>2.3081350400000002</c:v>
                </c:pt>
                <c:pt idx="831">
                  <c:v>2.29077142</c:v>
                </c:pt>
                <c:pt idx="832">
                  <c:v>2.5230898399999999</c:v>
                </c:pt>
                <c:pt idx="833">
                  <c:v>2.5327590400000002</c:v>
                </c:pt>
                <c:pt idx="834">
                  <c:v>17.86876904</c:v>
                </c:pt>
                <c:pt idx="835">
                  <c:v>17.839810740000001</c:v>
                </c:pt>
                <c:pt idx="836">
                  <c:v>20.017191440000001</c:v>
                </c:pt>
                <c:pt idx="837">
                  <c:v>19.995384430000001</c:v>
                </c:pt>
                <c:pt idx="838">
                  <c:v>19.882644690000003</c:v>
                </c:pt>
                <c:pt idx="839">
                  <c:v>19.760432229999996</c:v>
                </c:pt>
                <c:pt idx="840">
                  <c:v>19.670351650000001</c:v>
                </c:pt>
                <c:pt idx="841">
                  <c:v>19.435209190000002</c:v>
                </c:pt>
                <c:pt idx="842">
                  <c:v>19.75184745</c:v>
                </c:pt>
                <c:pt idx="843">
                  <c:v>19.851680469999998</c:v>
                </c:pt>
                <c:pt idx="844">
                  <c:v>19.94013773</c:v>
                </c:pt>
                <c:pt idx="845">
                  <c:v>20.036626129999998</c:v>
                </c:pt>
                <c:pt idx="846">
                  <c:v>20.050862470000002</c:v>
                </c:pt>
                <c:pt idx="847">
                  <c:v>20.11777511</c:v>
                </c:pt>
                <c:pt idx="848">
                  <c:v>20.128587810000003</c:v>
                </c:pt>
                <c:pt idx="849">
                  <c:v>20.218827340000004</c:v>
                </c:pt>
                <c:pt idx="850">
                  <c:v>20.367358679999999</c:v>
                </c:pt>
                <c:pt idx="851">
                  <c:v>20.245963030000002</c:v>
                </c:pt>
                <c:pt idx="852">
                  <c:v>20.36501153</c:v>
                </c:pt>
                <c:pt idx="853">
                  <c:v>20.692817910000002</c:v>
                </c:pt>
                <c:pt idx="854">
                  <c:v>20.517857610000007</c:v>
                </c:pt>
                <c:pt idx="855">
                  <c:v>20.534051410000004</c:v>
                </c:pt>
                <c:pt idx="856">
                  <c:v>5.0824095499999995</c:v>
                </c:pt>
                <c:pt idx="857">
                  <c:v>5.0374825000000003</c:v>
                </c:pt>
                <c:pt idx="858">
                  <c:v>2.7613755500000003</c:v>
                </c:pt>
                <c:pt idx="859">
                  <c:v>2.8353699199999998</c:v>
                </c:pt>
                <c:pt idx="860">
                  <c:v>2.81903477</c:v>
                </c:pt>
                <c:pt idx="861">
                  <c:v>2.9566920299999997</c:v>
                </c:pt>
                <c:pt idx="862">
                  <c:v>2.9309219399999997</c:v>
                </c:pt>
                <c:pt idx="863">
                  <c:v>2.9712331600000002</c:v>
                </c:pt>
                <c:pt idx="864">
                  <c:v>3.193393659999999</c:v>
                </c:pt>
                <c:pt idx="865">
                  <c:v>3.0484173299999999</c:v>
                </c:pt>
                <c:pt idx="866">
                  <c:v>3.0181062700000001</c:v>
                </c:pt>
                <c:pt idx="867">
                  <c:v>3.2666091700000002</c:v>
                </c:pt>
                <c:pt idx="868">
                  <c:v>3.1889305000000001</c:v>
                </c:pt>
                <c:pt idx="869">
                  <c:v>3.2472861000000002</c:v>
                </c:pt>
                <c:pt idx="870">
                  <c:v>3.1768108799999997</c:v>
                </c:pt>
                <c:pt idx="871">
                  <c:v>3.0849788599999997</c:v>
                </c:pt>
                <c:pt idx="872">
                  <c:v>2.9353241800000003</c:v>
                </c:pt>
                <c:pt idx="873">
                  <c:v>2.8740513899999995</c:v>
                </c:pt>
                <c:pt idx="874">
                  <c:v>2.6476456999999991</c:v>
                </c:pt>
                <c:pt idx="875">
                  <c:v>2.3378439299999996</c:v>
                </c:pt>
                <c:pt idx="876">
                  <c:v>2.8969791300000001</c:v>
                </c:pt>
                <c:pt idx="877">
                  <c:v>2.9889472300000004</c:v>
                </c:pt>
                <c:pt idx="878">
                  <c:v>3.0378209900000006</c:v>
                </c:pt>
                <c:pt idx="879">
                  <c:v>3.2354460400000007</c:v>
                </c:pt>
                <c:pt idx="880">
                  <c:v>3.1757127300000008</c:v>
                </c:pt>
                <c:pt idx="881">
                  <c:v>3.2372333900000005</c:v>
                </c:pt>
                <c:pt idx="882">
                  <c:v>3.2901281800000008</c:v>
                </c:pt>
                <c:pt idx="883">
                  <c:v>3.1813685400000007</c:v>
                </c:pt>
                <c:pt idx="884">
                  <c:v>3.3144809100000008</c:v>
                </c:pt>
                <c:pt idx="885">
                  <c:v>3.5116387500000004</c:v>
                </c:pt>
                <c:pt idx="886">
                  <c:v>3.0434969199999999</c:v>
                </c:pt>
                <c:pt idx="887">
                  <c:v>3.1333600499999998</c:v>
                </c:pt>
                <c:pt idx="888">
                  <c:v>3.2056402099999999</c:v>
                </c:pt>
                <c:pt idx="889">
                  <c:v>2.9540476099999999</c:v>
                </c:pt>
                <c:pt idx="890">
                  <c:v>3.0622310500000003</c:v>
                </c:pt>
                <c:pt idx="891">
                  <c:v>2.8941011000000003</c:v>
                </c:pt>
                <c:pt idx="892">
                  <c:v>2.9218190699999997</c:v>
                </c:pt>
                <c:pt idx="893">
                  <c:v>3.0232073899999996</c:v>
                </c:pt>
                <c:pt idx="894">
                  <c:v>3.0731160200000001</c:v>
                </c:pt>
                <c:pt idx="895">
                  <c:v>3.1329919199999998</c:v>
                </c:pt>
                <c:pt idx="896">
                  <c:v>3.2016892400000003</c:v>
                </c:pt>
                <c:pt idx="897">
                  <c:v>3.1325337200000005</c:v>
                </c:pt>
                <c:pt idx="898">
                  <c:v>2.8717512200000002</c:v>
                </c:pt>
                <c:pt idx="899">
                  <c:v>2.8547533200000004</c:v>
                </c:pt>
                <c:pt idx="900">
                  <c:v>2.8694806999999996</c:v>
                </c:pt>
                <c:pt idx="901">
                  <c:v>2.6850027699999996</c:v>
                </c:pt>
                <c:pt idx="902">
                  <c:v>2.8754520299999995</c:v>
                </c:pt>
                <c:pt idx="903">
                  <c:v>3.0634874299999995</c:v>
                </c:pt>
                <c:pt idx="904">
                  <c:v>3.4247823299999993</c:v>
                </c:pt>
                <c:pt idx="905">
                  <c:v>3.3891961799999994</c:v>
                </c:pt>
                <c:pt idx="906">
                  <c:v>3.2682256899999995</c:v>
                </c:pt>
                <c:pt idx="907">
                  <c:v>3.0563481400000003</c:v>
                </c:pt>
                <c:pt idx="908">
                  <c:v>3.0774914699999996</c:v>
                </c:pt>
                <c:pt idx="909">
                  <c:v>3.0043947499999994</c:v>
                </c:pt>
                <c:pt idx="910">
                  <c:v>2.8933234099999994</c:v>
                </c:pt>
                <c:pt idx="911">
                  <c:v>2.7931882099999994</c:v>
                </c:pt>
                <c:pt idx="912">
                  <c:v>2.6841281899999996</c:v>
                </c:pt>
                <c:pt idx="913">
                  <c:v>2.6842715699999995</c:v>
                </c:pt>
                <c:pt idx="914">
                  <c:v>2.6343453599999989</c:v>
                </c:pt>
                <c:pt idx="915">
                  <c:v>2.5234652399999997</c:v>
                </c:pt>
                <c:pt idx="916">
                  <c:v>2.4498785799999991</c:v>
                </c:pt>
                <c:pt idx="917">
                  <c:v>2.3659957599999997</c:v>
                </c:pt>
                <c:pt idx="918">
                  <c:v>2.2750653299999999</c:v>
                </c:pt>
                <c:pt idx="919">
                  <c:v>2.4653050200000002</c:v>
                </c:pt>
                <c:pt idx="920">
                  <c:v>2.0477237600000002</c:v>
                </c:pt>
                <c:pt idx="921">
                  <c:v>1.8724566400000002</c:v>
                </c:pt>
                <c:pt idx="922">
                  <c:v>1.7768973600000002</c:v>
                </c:pt>
                <c:pt idx="923">
                  <c:v>1.7006522900000001</c:v>
                </c:pt>
                <c:pt idx="924">
                  <c:v>1.5049298200000001</c:v>
                </c:pt>
                <c:pt idx="925">
                  <c:v>1.1842277100000003</c:v>
                </c:pt>
                <c:pt idx="926">
                  <c:v>0.7775787500000001</c:v>
                </c:pt>
                <c:pt idx="927">
                  <c:v>0.83874544000000018</c:v>
                </c:pt>
                <c:pt idx="928">
                  <c:v>0.80437778000000004</c:v>
                </c:pt>
                <c:pt idx="929">
                  <c:v>0.77530098000000014</c:v>
                </c:pt>
                <c:pt idx="930">
                  <c:v>0.82485327999999991</c:v>
                </c:pt>
                <c:pt idx="931">
                  <c:v>0.8591350499999999</c:v>
                </c:pt>
                <c:pt idx="932">
                  <c:v>0.83719973999999997</c:v>
                </c:pt>
                <c:pt idx="933">
                  <c:v>0.77333898000000001</c:v>
                </c:pt>
                <c:pt idx="934">
                  <c:v>0.78278979000000004</c:v>
                </c:pt>
                <c:pt idx="935">
                  <c:v>0.78760179000000008</c:v>
                </c:pt>
                <c:pt idx="936">
                  <c:v>0.74909954999999995</c:v>
                </c:pt>
                <c:pt idx="937">
                  <c:v>0.74923996999999998</c:v>
                </c:pt>
                <c:pt idx="938">
                  <c:v>0.74892265999999996</c:v>
                </c:pt>
                <c:pt idx="939">
                  <c:v>0.74847582000000001</c:v>
                </c:pt>
                <c:pt idx="940">
                  <c:v>0.7575106800000001</c:v>
                </c:pt>
                <c:pt idx="941">
                  <c:v>0.5708201799999999</c:v>
                </c:pt>
                <c:pt idx="942">
                  <c:v>0.57069137999999997</c:v>
                </c:pt>
                <c:pt idx="943">
                  <c:v>0.55862752999999998</c:v>
                </c:pt>
                <c:pt idx="944">
                  <c:v>0.56035013</c:v>
                </c:pt>
                <c:pt idx="945">
                  <c:v>0.56054464999999998</c:v>
                </c:pt>
                <c:pt idx="946">
                  <c:v>0.53906246999999985</c:v>
                </c:pt>
                <c:pt idx="947">
                  <c:v>0.51724445999999991</c:v>
                </c:pt>
                <c:pt idx="948">
                  <c:v>0.48529108999999993</c:v>
                </c:pt>
                <c:pt idx="949">
                  <c:v>0.43256744999999996</c:v>
                </c:pt>
                <c:pt idx="950">
                  <c:v>0.41829528999999999</c:v>
                </c:pt>
                <c:pt idx="951">
                  <c:v>0.40045324999999993</c:v>
                </c:pt>
                <c:pt idx="952">
                  <c:v>0.25190312000000004</c:v>
                </c:pt>
                <c:pt idx="953">
                  <c:v>0.18631804000000007</c:v>
                </c:pt>
                <c:pt idx="954">
                  <c:v>0.19704905000000006</c:v>
                </c:pt>
                <c:pt idx="955">
                  <c:v>0.18874265999999998</c:v>
                </c:pt>
                <c:pt idx="956">
                  <c:v>0.18234747999999998</c:v>
                </c:pt>
                <c:pt idx="957">
                  <c:v>0.18451843000000001</c:v>
                </c:pt>
                <c:pt idx="958">
                  <c:v>0.24132804000000005</c:v>
                </c:pt>
                <c:pt idx="959">
                  <c:v>0.25077720999999997</c:v>
                </c:pt>
                <c:pt idx="960">
                  <c:v>0.25112463000000002</c:v>
                </c:pt>
                <c:pt idx="961">
                  <c:v>0.25473336000000002</c:v>
                </c:pt>
                <c:pt idx="962">
                  <c:v>0.24583935000000004</c:v>
                </c:pt>
                <c:pt idx="963">
                  <c:v>0.27475913000000002</c:v>
                </c:pt>
                <c:pt idx="964">
                  <c:v>0.27507160000000003</c:v>
                </c:pt>
                <c:pt idx="965">
                  <c:v>0.26049725999999995</c:v>
                </c:pt>
                <c:pt idx="966">
                  <c:v>0.27341512000000001</c:v>
                </c:pt>
                <c:pt idx="967">
                  <c:v>0.28822105999999997</c:v>
                </c:pt>
                <c:pt idx="968">
                  <c:v>0.39811051000000003</c:v>
                </c:pt>
                <c:pt idx="969">
                  <c:v>0.39443580000000006</c:v>
                </c:pt>
                <c:pt idx="970">
                  <c:v>0.39214406000000002</c:v>
                </c:pt>
                <c:pt idx="971">
                  <c:v>0.33927870999999998</c:v>
                </c:pt>
                <c:pt idx="972">
                  <c:v>0.36052621999999995</c:v>
                </c:pt>
                <c:pt idx="973">
                  <c:v>0.40944675999999997</c:v>
                </c:pt>
                <c:pt idx="974">
                  <c:v>0.42911528999999998</c:v>
                </c:pt>
                <c:pt idx="975">
                  <c:v>0.43764672999999998</c:v>
                </c:pt>
                <c:pt idx="976">
                  <c:v>0.41494559999999997</c:v>
                </c:pt>
                <c:pt idx="977">
                  <c:v>0.38198689999999996</c:v>
                </c:pt>
                <c:pt idx="978">
                  <c:v>0.37908813999999996</c:v>
                </c:pt>
                <c:pt idx="979">
                  <c:v>0.37713080999999998</c:v>
                </c:pt>
                <c:pt idx="980">
                  <c:v>0.31941116999999997</c:v>
                </c:pt>
                <c:pt idx="981">
                  <c:v>0.32432520999999997</c:v>
                </c:pt>
                <c:pt idx="982">
                  <c:v>0.34749622999999996</c:v>
                </c:pt>
                <c:pt idx="983">
                  <c:v>0.34467750999999996</c:v>
                </c:pt>
                <c:pt idx="984">
                  <c:v>0.34458131999999997</c:v>
                </c:pt>
                <c:pt idx="985">
                  <c:v>0.32825439999999995</c:v>
                </c:pt>
                <c:pt idx="986">
                  <c:v>0.35349014999999995</c:v>
                </c:pt>
                <c:pt idx="987">
                  <c:v>0.36196020999999995</c:v>
                </c:pt>
                <c:pt idx="988">
                  <c:v>0.34927999999999992</c:v>
                </c:pt>
                <c:pt idx="989">
                  <c:v>0.33601683999999993</c:v>
                </c:pt>
                <c:pt idx="990">
                  <c:v>0.23057870000000005</c:v>
                </c:pt>
                <c:pt idx="991">
                  <c:v>0.23307820000000004</c:v>
                </c:pt>
                <c:pt idx="992">
                  <c:v>0.32935194000000007</c:v>
                </c:pt>
                <c:pt idx="993">
                  <c:v>0.36350789</c:v>
                </c:pt>
                <c:pt idx="994">
                  <c:v>0.34197399000000001</c:v>
                </c:pt>
                <c:pt idx="995">
                  <c:v>0.29189783999999996</c:v>
                </c:pt>
                <c:pt idx="996">
                  <c:v>0.30037080999999993</c:v>
                </c:pt>
                <c:pt idx="997">
                  <c:v>0.29076907000000002</c:v>
                </c:pt>
                <c:pt idx="998">
                  <c:v>0.29462073999999994</c:v>
                </c:pt>
                <c:pt idx="999">
                  <c:v>0.29950379999999993</c:v>
                </c:pt>
                <c:pt idx="1000">
                  <c:v>0.29949717999999997</c:v>
                </c:pt>
                <c:pt idx="1001">
                  <c:v>0.29396402999999999</c:v>
                </c:pt>
                <c:pt idx="1002">
                  <c:v>0.2963251999999999</c:v>
                </c:pt>
                <c:pt idx="1003">
                  <c:v>0.28199405999999994</c:v>
                </c:pt>
                <c:pt idx="1004">
                  <c:v>0.25821950999999999</c:v>
                </c:pt>
                <c:pt idx="1005">
                  <c:v>0.86985919999999994</c:v>
                </c:pt>
                <c:pt idx="1006">
                  <c:v>1.7350236400000001</c:v>
                </c:pt>
                <c:pt idx="1007">
                  <c:v>1.7178275799999998</c:v>
                </c:pt>
                <c:pt idx="1008">
                  <c:v>1.6914258799999999</c:v>
                </c:pt>
                <c:pt idx="1009">
                  <c:v>1.6926760399999998</c:v>
                </c:pt>
                <c:pt idx="1010">
                  <c:v>1.6908441799999998</c:v>
                </c:pt>
                <c:pt idx="1011">
                  <c:v>1.69046363</c:v>
                </c:pt>
                <c:pt idx="1012">
                  <c:v>1.6922037299999997</c:v>
                </c:pt>
                <c:pt idx="1013">
                  <c:v>1.6966147300000001</c:v>
                </c:pt>
                <c:pt idx="1014">
                  <c:v>1.62289116</c:v>
                </c:pt>
                <c:pt idx="1015">
                  <c:v>1.5901825299999999</c:v>
                </c:pt>
                <c:pt idx="1016">
                  <c:v>1.6171772899999999</c:v>
                </c:pt>
                <c:pt idx="1017">
                  <c:v>1.62058879</c:v>
                </c:pt>
                <c:pt idx="1018">
                  <c:v>1.6177981399999999</c:v>
                </c:pt>
                <c:pt idx="1019">
                  <c:v>1.63569068</c:v>
                </c:pt>
                <c:pt idx="1020">
                  <c:v>1.6320015400000001</c:v>
                </c:pt>
                <c:pt idx="1021">
                  <c:v>1.65183495</c:v>
                </c:pt>
                <c:pt idx="1022">
                  <c:v>1.6512745200000003</c:v>
                </c:pt>
                <c:pt idx="1023">
                  <c:v>1.6532883600000003</c:v>
                </c:pt>
                <c:pt idx="1024">
                  <c:v>1.6544997400000003</c:v>
                </c:pt>
                <c:pt idx="1025">
                  <c:v>1.6638424200000004</c:v>
                </c:pt>
                <c:pt idx="1026">
                  <c:v>1.6894574600000003</c:v>
                </c:pt>
                <c:pt idx="1027">
                  <c:v>1.07884713</c:v>
                </c:pt>
                <c:pt idx="1028">
                  <c:v>0.21337846999999996</c:v>
                </c:pt>
                <c:pt idx="1029">
                  <c:v>0.21251292999999999</c:v>
                </c:pt>
                <c:pt idx="1030">
                  <c:v>0.21414200999999999</c:v>
                </c:pt>
                <c:pt idx="1031">
                  <c:v>0.20469010000000001</c:v>
                </c:pt>
                <c:pt idx="1032">
                  <c:v>0.20420764</c:v>
                </c:pt>
                <c:pt idx="1033">
                  <c:v>0.20691769999999998</c:v>
                </c:pt>
                <c:pt idx="1034">
                  <c:v>0.20006875999999998</c:v>
                </c:pt>
                <c:pt idx="1035">
                  <c:v>0.20276117999999999</c:v>
                </c:pt>
                <c:pt idx="1036">
                  <c:v>0.20059454999999998</c:v>
                </c:pt>
                <c:pt idx="1037">
                  <c:v>0.27335598999999999</c:v>
                </c:pt>
                <c:pt idx="1038">
                  <c:v>0.24626114999999998</c:v>
                </c:pt>
                <c:pt idx="1039">
                  <c:v>0.24380849000000002</c:v>
                </c:pt>
                <c:pt idx="1040">
                  <c:v>0.22217239000000003</c:v>
                </c:pt>
                <c:pt idx="1041">
                  <c:v>0.23136801000000007</c:v>
                </c:pt>
                <c:pt idx="1042">
                  <c:v>0.24057615000000002</c:v>
                </c:pt>
                <c:pt idx="1043">
                  <c:v>0.21245649000000003</c:v>
                </c:pt>
                <c:pt idx="1044">
                  <c:v>0.21216349000000001</c:v>
                </c:pt>
                <c:pt idx="1045">
                  <c:v>0.20996314000000005</c:v>
                </c:pt>
                <c:pt idx="1046">
                  <c:v>0.20696237000000006</c:v>
                </c:pt>
                <c:pt idx="1047">
                  <c:v>0.19865072000000003</c:v>
                </c:pt>
                <c:pt idx="1048">
                  <c:v>0.17349459</c:v>
                </c:pt>
                <c:pt idx="1049">
                  <c:v>0.17500514</c:v>
                </c:pt>
                <c:pt idx="1050">
                  <c:v>0.17520263</c:v>
                </c:pt>
                <c:pt idx="1051">
                  <c:v>0.17520205</c:v>
                </c:pt>
                <c:pt idx="1052">
                  <c:v>0.17995435000000004</c:v>
                </c:pt>
                <c:pt idx="1053">
                  <c:v>0.18483816</c:v>
                </c:pt>
                <c:pt idx="1054">
                  <c:v>0.18483922</c:v>
                </c:pt>
                <c:pt idx="1055">
                  <c:v>0.18225732</c:v>
                </c:pt>
                <c:pt idx="1056">
                  <c:v>8.1852505000000004</c:v>
                </c:pt>
                <c:pt idx="1057">
                  <c:v>8.1771660199999996</c:v>
                </c:pt>
                <c:pt idx="1058">
                  <c:v>8.1623377500000007</c:v>
                </c:pt>
                <c:pt idx="1059">
                  <c:v>8.0832390699999994</c:v>
                </c:pt>
                <c:pt idx="1060">
                  <c:v>8.0829531400000008</c:v>
                </c:pt>
                <c:pt idx="1061">
                  <c:v>8.0819934800000013</c:v>
                </c:pt>
                <c:pt idx="1062">
                  <c:v>8.0781672600000007</c:v>
                </c:pt>
                <c:pt idx="1063">
                  <c:v>8.0520379300000009</c:v>
                </c:pt>
                <c:pt idx="1064">
                  <c:v>8.0460241700000008</c:v>
                </c:pt>
                <c:pt idx="1065">
                  <c:v>8.0465166700000008</c:v>
                </c:pt>
                <c:pt idx="1066">
                  <c:v>8.0465186700000011</c:v>
                </c:pt>
                <c:pt idx="1067">
                  <c:v>8.0488221000000006</c:v>
                </c:pt>
                <c:pt idx="1068">
                  <c:v>8.0477680300000021</c:v>
                </c:pt>
                <c:pt idx="1069">
                  <c:v>8.0467453300000003</c:v>
                </c:pt>
                <c:pt idx="1070">
                  <c:v>8.0456140500000011</c:v>
                </c:pt>
                <c:pt idx="1071">
                  <c:v>8.0476118400000001</c:v>
                </c:pt>
                <c:pt idx="1072">
                  <c:v>8.0483046600000012</c:v>
                </c:pt>
                <c:pt idx="1073">
                  <c:v>8.049097230000001</c:v>
                </c:pt>
                <c:pt idx="1074">
                  <c:v>8.0473273400000007</c:v>
                </c:pt>
                <c:pt idx="1075">
                  <c:v>8.0415871800000023</c:v>
                </c:pt>
                <c:pt idx="1076">
                  <c:v>8.0434091200000015</c:v>
                </c:pt>
                <c:pt idx="1077">
                  <c:v>8.0431080800000014</c:v>
                </c:pt>
                <c:pt idx="1078">
                  <c:v>4.0609010000000001E-2</c:v>
                </c:pt>
                <c:pt idx="1079">
                  <c:v>3.9287429999999998E-2</c:v>
                </c:pt>
                <c:pt idx="1080">
                  <c:v>3.33414E-2</c:v>
                </c:pt>
                <c:pt idx="1081">
                  <c:v>3.3343409999999997E-2</c:v>
                </c:pt>
                <c:pt idx="1082">
                  <c:v>3.578042E-2</c:v>
                </c:pt>
                <c:pt idx="1083">
                  <c:v>3.6365389999999997E-2</c:v>
                </c:pt>
                <c:pt idx="1084">
                  <c:v>3.5408370000000002E-2</c:v>
                </c:pt>
                <c:pt idx="1085">
                  <c:v>3.4547660000000001E-2</c:v>
                </c:pt>
                <c:pt idx="1086">
                  <c:v>2.7800920000000003E-2</c:v>
                </c:pt>
                <c:pt idx="1087">
                  <c:v>2.9373260000000002E-2</c:v>
                </c:pt>
                <c:pt idx="1088">
                  <c:v>3.1785649999999999E-2</c:v>
                </c:pt>
                <c:pt idx="1089">
                  <c:v>3.1800120000000001E-2</c:v>
                </c:pt>
                <c:pt idx="1090">
                  <c:v>4.0123729999999996E-2</c:v>
                </c:pt>
                <c:pt idx="1091">
                  <c:v>4.0493499999999995E-2</c:v>
                </c:pt>
                <c:pt idx="1092">
                  <c:v>4.8469359999999996E-2</c:v>
                </c:pt>
                <c:pt idx="1093">
                  <c:v>4.4500130000000006E-2</c:v>
                </c:pt>
                <c:pt idx="1094">
                  <c:v>5.5609579999999999E-2</c:v>
                </c:pt>
                <c:pt idx="1095">
                  <c:v>5.6741470000000002E-2</c:v>
                </c:pt>
                <c:pt idx="1096">
                  <c:v>5.2416219999999999E-2</c:v>
                </c:pt>
                <c:pt idx="1097">
                  <c:v>5.2892099999999997E-2</c:v>
                </c:pt>
                <c:pt idx="1098">
                  <c:v>5.1550189999999989E-2</c:v>
                </c:pt>
                <c:pt idx="1099">
                  <c:v>5.172141999999999E-2</c:v>
                </c:pt>
                <c:pt idx="1100">
                  <c:v>5.5862790000000002E-2</c:v>
                </c:pt>
                <c:pt idx="1101">
                  <c:v>7.7075190000000002E-2</c:v>
                </c:pt>
                <c:pt idx="1102">
                  <c:v>8.4872219999999998E-2</c:v>
                </c:pt>
                <c:pt idx="1103">
                  <c:v>0.11443895</c:v>
                </c:pt>
                <c:pt idx="1104">
                  <c:v>0.12136722999999999</c:v>
                </c:pt>
                <c:pt idx="1105">
                  <c:v>0.12220056999999998</c:v>
                </c:pt>
                <c:pt idx="1106">
                  <c:v>0.17625789</c:v>
                </c:pt>
                <c:pt idx="1107">
                  <c:v>0.17951084999999997</c:v>
                </c:pt>
                <c:pt idx="1108">
                  <c:v>0.18212525999999998</c:v>
                </c:pt>
                <c:pt idx="1109">
                  <c:v>0.18141988999999997</c:v>
                </c:pt>
                <c:pt idx="1110">
                  <c:v>0.17978799999999998</c:v>
                </c:pt>
                <c:pt idx="1111">
                  <c:v>0.20388051000000001</c:v>
                </c:pt>
                <c:pt idx="1112">
                  <c:v>0.19584962</c:v>
                </c:pt>
                <c:pt idx="1113">
                  <c:v>0.19645572</c:v>
                </c:pt>
                <c:pt idx="1114">
                  <c:v>0.19052322999999999</c:v>
                </c:pt>
                <c:pt idx="1115">
                  <c:v>0.18965775000000001</c:v>
                </c:pt>
                <c:pt idx="1116">
                  <c:v>0.17815529999999999</c:v>
                </c:pt>
                <c:pt idx="1117">
                  <c:v>0.17719685999999998</c:v>
                </c:pt>
                <c:pt idx="1118">
                  <c:v>0.17799296999999997</c:v>
                </c:pt>
                <c:pt idx="1119">
                  <c:v>0.17840378999999998</c:v>
                </c:pt>
                <c:pt idx="1120">
                  <c:v>0.22468125000000003</c:v>
                </c:pt>
                <c:pt idx="1121">
                  <c:v>0.22578397</c:v>
                </c:pt>
                <c:pt idx="1122">
                  <c:v>0.22134705000000002</c:v>
                </c:pt>
                <c:pt idx="1123">
                  <c:v>0.20101822000000003</c:v>
                </c:pt>
                <c:pt idx="1124">
                  <c:v>0.20436882000000003</c:v>
                </c:pt>
                <c:pt idx="1125">
                  <c:v>0.17480244</c:v>
                </c:pt>
                <c:pt idx="1126">
                  <c:v>0.25270531000000002</c:v>
                </c:pt>
                <c:pt idx="1127">
                  <c:v>0.26023329000000001</c:v>
                </c:pt>
                <c:pt idx="1128">
                  <c:v>0.21480824000000001</c:v>
                </c:pt>
                <c:pt idx="1129">
                  <c:v>0.31070022000000003</c:v>
                </c:pt>
                <c:pt idx="1130">
                  <c:v>0.40765138000000001</c:v>
                </c:pt>
                <c:pt idx="1131">
                  <c:v>0.41242653000000001</c:v>
                </c:pt>
                <c:pt idx="1132">
                  <c:v>0.41194393000000007</c:v>
                </c:pt>
                <c:pt idx="1133">
                  <c:v>0.3912484</c:v>
                </c:pt>
                <c:pt idx="1134">
                  <c:v>0.39676527</c:v>
                </c:pt>
                <c:pt idx="1135">
                  <c:v>0.39755369000000002</c:v>
                </c:pt>
                <c:pt idx="1136">
                  <c:v>0.40194245000000001</c:v>
                </c:pt>
                <c:pt idx="1137">
                  <c:v>0.41487899</c:v>
                </c:pt>
                <c:pt idx="1138">
                  <c:v>0.41535633999999999</c:v>
                </c:pt>
                <c:pt idx="1139">
                  <c:v>0.41420359999999995</c:v>
                </c:pt>
                <c:pt idx="1140">
                  <c:v>0.41293194999999999</c:v>
                </c:pt>
                <c:pt idx="1141">
                  <c:v>0.41175746000000002</c:v>
                </c:pt>
                <c:pt idx="1142">
                  <c:v>0.36638033000000003</c:v>
                </c:pt>
                <c:pt idx="1143">
                  <c:v>0.39259202000000004</c:v>
                </c:pt>
                <c:pt idx="1144">
                  <c:v>0.40514867000000004</c:v>
                </c:pt>
                <c:pt idx="1145">
                  <c:v>0.40386979000000006</c:v>
                </c:pt>
                <c:pt idx="1146">
                  <c:v>0.39347532000000007</c:v>
                </c:pt>
                <c:pt idx="1147">
                  <c:v>0.40021971000000001</c:v>
                </c:pt>
                <c:pt idx="1148">
                  <c:v>0.32210491999999996</c:v>
                </c:pt>
                <c:pt idx="1149">
                  <c:v>0.36513134999999997</c:v>
                </c:pt>
                <c:pt idx="1150">
                  <c:v>0.36480122999999998</c:v>
                </c:pt>
                <c:pt idx="1151">
                  <c:v>0.26968300000000001</c:v>
                </c:pt>
                <c:pt idx="1152">
                  <c:v>0.17030978999999999</c:v>
                </c:pt>
                <c:pt idx="1153">
                  <c:v>0.16418437</c:v>
                </c:pt>
                <c:pt idx="1154">
                  <c:v>0.16378945999999997</c:v>
                </c:pt>
                <c:pt idx="1155">
                  <c:v>0.15913931999999997</c:v>
                </c:pt>
                <c:pt idx="1156">
                  <c:v>0.17154081999999998</c:v>
                </c:pt>
                <c:pt idx="1157">
                  <c:v>0.18692039999999996</c:v>
                </c:pt>
                <c:pt idx="1158">
                  <c:v>0.18363625999999994</c:v>
                </c:pt>
                <c:pt idx="1159">
                  <c:v>0.17856392999999995</c:v>
                </c:pt>
                <c:pt idx="1160">
                  <c:v>0.17749872999999999</c:v>
                </c:pt>
                <c:pt idx="1161">
                  <c:v>0.17924698999999997</c:v>
                </c:pt>
                <c:pt idx="1162">
                  <c:v>0.17952768999999996</c:v>
                </c:pt>
                <c:pt idx="1163">
                  <c:v>0.17970988999999998</c:v>
                </c:pt>
                <c:pt idx="1164">
                  <c:v>0.18104102999999996</c:v>
                </c:pt>
                <c:pt idx="1165">
                  <c:v>0.15266753</c:v>
                </c:pt>
                <c:pt idx="1166">
                  <c:v>0.14020423999999998</c:v>
                </c:pt>
                <c:pt idx="1167">
                  <c:v>0.14829982</c:v>
                </c:pt>
                <c:pt idx="1168">
                  <c:v>0.15130867000000001</c:v>
                </c:pt>
                <c:pt idx="1169">
                  <c:v>0.14495463000000003</c:v>
                </c:pt>
                <c:pt idx="1170">
                  <c:v>0.13619402000000003</c:v>
                </c:pt>
                <c:pt idx="1171">
                  <c:v>9.3995659999999995E-2</c:v>
                </c:pt>
                <c:pt idx="1172">
                  <c:v>0.10106014999999997</c:v>
                </c:pt>
                <c:pt idx="1173">
                  <c:v>9.9316199999999979E-2</c:v>
                </c:pt>
                <c:pt idx="1174">
                  <c:v>0.10140538999999998</c:v>
                </c:pt>
                <c:pt idx="1175">
                  <c:v>0.1012139</c:v>
                </c:pt>
                <c:pt idx="1176">
                  <c:v>0.10557345999999999</c:v>
                </c:pt>
                <c:pt idx="1177">
                  <c:v>0.12381097000000001</c:v>
                </c:pt>
                <c:pt idx="1178">
                  <c:v>0.14809706000000003</c:v>
                </c:pt>
                <c:pt idx="1179">
                  <c:v>0.13008402999999999</c:v>
                </c:pt>
                <c:pt idx="1180">
                  <c:v>0.1356251</c:v>
                </c:pt>
                <c:pt idx="1181">
                  <c:v>0.13753958000000002</c:v>
                </c:pt>
                <c:pt idx="1182">
                  <c:v>0.14003060000000003</c:v>
                </c:pt>
                <c:pt idx="1183">
                  <c:v>0.13827988000000002</c:v>
                </c:pt>
                <c:pt idx="1184">
                  <c:v>0.14010536000000004</c:v>
                </c:pt>
                <c:pt idx="1185">
                  <c:v>0.14287798000000004</c:v>
                </c:pt>
                <c:pt idx="1186">
                  <c:v>0.23747605000000005</c:v>
                </c:pt>
                <c:pt idx="1187">
                  <c:v>0.24561429000000004</c:v>
                </c:pt>
                <c:pt idx="1188">
                  <c:v>0.28503903000000003</c:v>
                </c:pt>
                <c:pt idx="1189">
                  <c:v>0.28809292999999997</c:v>
                </c:pt>
                <c:pt idx="1190">
                  <c:v>0.28450593999999996</c:v>
                </c:pt>
                <c:pt idx="1191">
                  <c:v>0.28430205999999991</c:v>
                </c:pt>
                <c:pt idx="1192">
                  <c:v>0.28409605999999993</c:v>
                </c:pt>
                <c:pt idx="1193">
                  <c:v>0.27441246999999996</c:v>
                </c:pt>
                <c:pt idx="1194">
                  <c:v>0.33618195000000001</c:v>
                </c:pt>
                <c:pt idx="1195">
                  <c:v>0.38716054000000005</c:v>
                </c:pt>
                <c:pt idx="1196">
                  <c:v>0.40159295999999994</c:v>
                </c:pt>
                <c:pt idx="1197">
                  <c:v>0.40330992999999998</c:v>
                </c:pt>
                <c:pt idx="1198">
                  <c:v>0.39942908000000005</c:v>
                </c:pt>
                <c:pt idx="1199">
                  <c:v>0.38685887000000013</c:v>
                </c:pt>
                <c:pt idx="1200">
                  <c:v>0.34445896000000004</c:v>
                </c:pt>
                <c:pt idx="1201">
                  <c:v>0.34766000000000008</c:v>
                </c:pt>
                <c:pt idx="1202">
                  <c:v>0.34440740000000014</c:v>
                </c:pt>
                <c:pt idx="1203">
                  <c:v>0.33442856000000004</c:v>
                </c:pt>
                <c:pt idx="1204">
                  <c:v>0.33193843000000001</c:v>
                </c:pt>
                <c:pt idx="1205">
                  <c:v>0.35496565000000002</c:v>
                </c:pt>
                <c:pt idx="1206">
                  <c:v>0.36161684000000016</c:v>
                </c:pt>
                <c:pt idx="1207">
                  <c:v>0.36390862000000013</c:v>
                </c:pt>
                <c:pt idx="1208">
                  <c:v>0.26758021000000004</c:v>
                </c:pt>
                <c:pt idx="1209">
                  <c:v>0.26529364999999999</c:v>
                </c:pt>
                <c:pt idx="1210">
                  <c:v>0.22588041</c:v>
                </c:pt>
                <c:pt idx="1211">
                  <c:v>0.21602173999999996</c:v>
                </c:pt>
                <c:pt idx="1212">
                  <c:v>0.21565021999999998</c:v>
                </c:pt>
                <c:pt idx="1213">
                  <c:v>0.21595733999999997</c:v>
                </c:pt>
                <c:pt idx="1214">
                  <c:v>0.21577332999999996</c:v>
                </c:pt>
                <c:pt idx="1215">
                  <c:v>0.23224178999999998</c:v>
                </c:pt>
                <c:pt idx="1216">
                  <c:v>0.15628240999999998</c:v>
                </c:pt>
                <c:pt idx="1217">
                  <c:v>0.10282701</c:v>
                </c:pt>
                <c:pt idx="1218">
                  <c:v>9.1274680000000025E-2</c:v>
                </c:pt>
                <c:pt idx="1219">
                  <c:v>9.3225959999999997E-2</c:v>
                </c:pt>
                <c:pt idx="1220">
                  <c:v>0.10522403000000001</c:v>
                </c:pt>
                <c:pt idx="1221">
                  <c:v>0.10016908000000002</c:v>
                </c:pt>
                <c:pt idx="1222">
                  <c:v>0.10486670000000001</c:v>
                </c:pt>
                <c:pt idx="1223">
                  <c:v>0.10176876000000001</c:v>
                </c:pt>
                <c:pt idx="1224">
                  <c:v>0.10406841</c:v>
                </c:pt>
                <c:pt idx="1225">
                  <c:v>0.11197808000000002</c:v>
                </c:pt>
                <c:pt idx="1226">
                  <c:v>0.11426629000000001</c:v>
                </c:pt>
                <c:pt idx="1227">
                  <c:v>9.2617630000000006E-2</c:v>
                </c:pt>
                <c:pt idx="1228">
                  <c:v>9.5658720000000003E-2</c:v>
                </c:pt>
                <c:pt idx="1229">
                  <c:v>9.1406639999999997E-2</c:v>
                </c:pt>
                <c:pt idx="1230">
                  <c:v>9.709195000000001E-2</c:v>
                </c:pt>
                <c:pt idx="1231">
                  <c:v>0.11759476000000001</c:v>
                </c:pt>
                <c:pt idx="1232">
                  <c:v>0.13341125000000001</c:v>
                </c:pt>
                <c:pt idx="1233">
                  <c:v>0.13343219000000001</c:v>
                </c:pt>
                <c:pt idx="1234">
                  <c:v>0.13593972000000001</c:v>
                </c:pt>
                <c:pt idx="1235">
                  <c:v>0.13845431</c:v>
                </c:pt>
                <c:pt idx="1236">
                  <c:v>0.14086182</c:v>
                </c:pt>
                <c:pt idx="1237">
                  <c:v>0.12481254999999999</c:v>
                </c:pt>
                <c:pt idx="1238">
                  <c:v>0.13174925999999998</c:v>
                </c:pt>
                <c:pt idx="1239">
                  <c:v>0.14070104999999999</c:v>
                </c:pt>
                <c:pt idx="1240">
                  <c:v>0.23005740999999999</c:v>
                </c:pt>
                <c:pt idx="1241">
                  <c:v>1.7317947900000001</c:v>
                </c:pt>
                <c:pt idx="1242">
                  <c:v>1.7328155199999999</c:v>
                </c:pt>
                <c:pt idx="1243">
                  <c:v>1.76246696</c:v>
                </c:pt>
                <c:pt idx="1244">
                  <c:v>1.7743528900000001</c:v>
                </c:pt>
                <c:pt idx="1245">
                  <c:v>1.79535409</c:v>
                </c:pt>
                <c:pt idx="1246">
                  <c:v>1.8257958799999998</c:v>
                </c:pt>
                <c:pt idx="1247">
                  <c:v>1.8254352399999998</c:v>
                </c:pt>
                <c:pt idx="1248">
                  <c:v>1.8458825499999998</c:v>
                </c:pt>
                <c:pt idx="1249">
                  <c:v>16.458379990000001</c:v>
                </c:pt>
                <c:pt idx="1250">
                  <c:v>40.022295069999998</c:v>
                </c:pt>
                <c:pt idx="1251">
                  <c:v>40.027036540000005</c:v>
                </c:pt>
                <c:pt idx="1252">
                  <c:v>52.121143079999996</c:v>
                </c:pt>
                <c:pt idx="1253">
                  <c:v>57.482128580000001</c:v>
                </c:pt>
                <c:pt idx="1254">
                  <c:v>57.473929240000004</c:v>
                </c:pt>
                <c:pt idx="1255">
                  <c:v>57.477245770000003</c:v>
                </c:pt>
                <c:pt idx="1256">
                  <c:v>57.685264070000002</c:v>
                </c:pt>
                <c:pt idx="1257">
                  <c:v>57.732185059999999</c:v>
                </c:pt>
                <c:pt idx="1258">
                  <c:v>57.745004870000002</c:v>
                </c:pt>
                <c:pt idx="1259">
                  <c:v>58.46140213000001</c:v>
                </c:pt>
                <c:pt idx="1260">
                  <c:v>58.464494190000003</c:v>
                </c:pt>
                <c:pt idx="1261">
                  <c:v>58.46037702000001</c:v>
                </c:pt>
                <c:pt idx="1262">
                  <c:v>58.36677808000001</c:v>
                </c:pt>
                <c:pt idx="1263">
                  <c:v>56.865214650000013</c:v>
                </c:pt>
                <c:pt idx="1264">
                  <c:v>56.875053690000016</c:v>
                </c:pt>
                <c:pt idx="1265">
                  <c:v>56.866870210000009</c:v>
                </c:pt>
                <c:pt idx="1266">
                  <c:v>56.850096600000015</c:v>
                </c:pt>
                <c:pt idx="1267">
                  <c:v>56.830625820000016</c:v>
                </c:pt>
                <c:pt idx="1268">
                  <c:v>56.802728860000009</c:v>
                </c:pt>
                <c:pt idx="1269">
                  <c:v>56.802343680000014</c:v>
                </c:pt>
                <c:pt idx="1270">
                  <c:v>56.83642694000001</c:v>
                </c:pt>
                <c:pt idx="1271">
                  <c:v>42.228329420000009</c:v>
                </c:pt>
                <c:pt idx="1272">
                  <c:v>18.725905359999992</c:v>
                </c:pt>
                <c:pt idx="1273">
                  <c:v>18.748564909999992</c:v>
                </c:pt>
                <c:pt idx="1274">
                  <c:v>26.704534910000003</c:v>
                </c:pt>
                <c:pt idx="1275">
                  <c:v>21.318820710000001</c:v>
                </c:pt>
                <c:pt idx="1276">
                  <c:v>21.311513039999998</c:v>
                </c:pt>
                <c:pt idx="1277">
                  <c:v>21.314239740000001</c:v>
                </c:pt>
                <c:pt idx="1278">
                  <c:v>21.103918520000001</c:v>
                </c:pt>
                <c:pt idx="1279">
                  <c:v>21.0565043</c:v>
                </c:pt>
                <c:pt idx="1280">
                  <c:v>21.041379989999999</c:v>
                </c:pt>
                <c:pt idx="1281">
                  <c:v>20.3349458</c:v>
                </c:pt>
                <c:pt idx="1282">
                  <c:v>20.324650640000002</c:v>
                </c:pt>
                <c:pt idx="1283">
                  <c:v>20.328216780000002</c:v>
                </c:pt>
                <c:pt idx="1284">
                  <c:v>20.349373320000002</c:v>
                </c:pt>
                <c:pt idx="1285">
                  <c:v>20.349414280000001</c:v>
                </c:pt>
                <c:pt idx="1286">
                  <c:v>20.328908740000003</c:v>
                </c:pt>
                <c:pt idx="1287">
                  <c:v>20.308102650000002</c:v>
                </c:pt>
                <c:pt idx="1288">
                  <c:v>20.343460670000002</c:v>
                </c:pt>
                <c:pt idx="1289">
                  <c:v>20.34589901</c:v>
                </c:pt>
                <c:pt idx="1290">
                  <c:v>20.337576960000003</c:v>
                </c:pt>
                <c:pt idx="1291">
                  <c:v>20.33258876</c:v>
                </c:pt>
                <c:pt idx="1292">
                  <c:v>20.316688190000004</c:v>
                </c:pt>
                <c:pt idx="1293">
                  <c:v>20.317874530000005</c:v>
                </c:pt>
                <c:pt idx="1294">
                  <c:v>20.768478090000002</c:v>
                </c:pt>
                <c:pt idx="1295">
                  <c:v>20.749338120000004</c:v>
                </c:pt>
                <c:pt idx="1296">
                  <c:v>0.69486564000000017</c:v>
                </c:pt>
                <c:pt idx="1297">
                  <c:v>0.70615454</c:v>
                </c:pt>
                <c:pt idx="1298">
                  <c:v>0.70649272000000007</c:v>
                </c:pt>
                <c:pt idx="1299">
                  <c:v>0.69978437000000016</c:v>
                </c:pt>
                <c:pt idx="1300">
                  <c:v>1.88707329</c:v>
                </c:pt>
                <c:pt idx="1301">
                  <c:v>1.8877975900000004</c:v>
                </c:pt>
                <c:pt idx="1302">
                  <c:v>1.8957280200000002</c:v>
                </c:pt>
                <c:pt idx="1303">
                  <c:v>1.88684121</c:v>
                </c:pt>
                <c:pt idx="1304">
                  <c:v>1.9628386299999998</c:v>
                </c:pt>
                <c:pt idx="1305">
                  <c:v>2.8869154299999997</c:v>
                </c:pt>
                <c:pt idx="1306">
                  <c:v>2.9371766099999999</c:v>
                </c:pt>
              </c:numCache>
            </c:numRef>
          </c:val>
          <c:extLst>
            <c:ext xmlns:c16="http://schemas.microsoft.com/office/drawing/2014/chart" uri="{C3380CC4-5D6E-409C-BE32-E72D297353CC}">
              <c16:uniqueId val="{00000000-1FC4-46D5-803D-4D3D6F50F3C8}"/>
            </c:ext>
          </c:extLst>
        </c:ser>
        <c:dLbls>
          <c:showLegendKey val="0"/>
          <c:showVal val="0"/>
          <c:showCatName val="0"/>
          <c:showSerName val="0"/>
          <c:showPercent val="0"/>
          <c:showBubbleSize val="0"/>
        </c:dLbls>
        <c:axId val="119251248"/>
        <c:axId val="884247616"/>
      </c:areaChart>
      <c:lineChart>
        <c:grouping val="standard"/>
        <c:varyColors val="0"/>
        <c:ser>
          <c:idx val="1"/>
          <c:order val="1"/>
          <c:tx>
            <c:strRef>
              <c:f>'Liquidez e Mercado'!$C$9</c:f>
              <c:strCache>
                <c:ptCount val="1"/>
                <c:pt idx="0">
                  <c:v>Cota Mercado</c:v>
                </c:pt>
              </c:strCache>
            </c:strRef>
          </c:tx>
          <c:spPr>
            <a:ln w="38100">
              <a:solidFill>
                <a:srgbClr val="0A4263"/>
              </a:solidFill>
            </a:ln>
          </c:spPr>
          <c:marker>
            <c:symbol val="none"/>
          </c:marker>
          <c:dLbls>
            <c:dLbl>
              <c:idx val="1297"/>
              <c:layout>
                <c:manualLayout>
                  <c:x val="3.4029481880365679E-3"/>
                  <c:y val="-2.1413346271471949E-2"/>
                </c:manualLayout>
              </c:layout>
              <c:tx>
                <c:rich>
                  <a:bodyPr/>
                  <a:lstStyle/>
                  <a:p>
                    <a:r>
                      <a:rPr lang="en-US"/>
                      <a:t>8,30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1FC4-46D5-803D-4D3D6F50F3C8}"/>
                </c:ext>
              </c:extLst>
            </c:dLbl>
            <c:spPr>
              <a:solidFill>
                <a:schemeClr val="bg1"/>
              </a:solidFill>
              <a:ln>
                <a:solidFill>
                  <a:srgbClr val="0A4263"/>
                </a:solidFill>
              </a:ln>
            </c:spPr>
            <c:txPr>
              <a:bodyPr anchorCtr="1"/>
              <a:lstStyle/>
              <a:p>
                <a:pPr>
                  <a:defRPr sz="900" b="1" i="0" u="none">
                    <a:solidFill>
                      <a:srgbClr val="0A4263"/>
                    </a:solidFill>
                    <a:latin typeface="Compasse"/>
                    <a:ea typeface="Compasse"/>
                    <a:cs typeface="Compasse"/>
                  </a:defRPr>
                </a:pPr>
                <a:endParaRPr lang="pt-BR"/>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'Liquidez e Mercado'!$B$10:$B$1453</c:f>
              <c:numCache>
                <c:formatCode>m/d/yyyy</c:formatCode>
                <c:ptCount val="1444"/>
                <c:pt idx="0">
                  <c:v>46234</c:v>
                </c:pt>
                <c:pt idx="1">
                  <c:v>46233</c:v>
                </c:pt>
                <c:pt idx="2">
                  <c:v>46232</c:v>
                </c:pt>
                <c:pt idx="3">
                  <c:v>46231</c:v>
                </c:pt>
                <c:pt idx="4">
                  <c:v>46230</c:v>
                </c:pt>
                <c:pt idx="5">
                  <c:v>46227</c:v>
                </c:pt>
                <c:pt idx="6">
                  <c:v>46226</c:v>
                </c:pt>
                <c:pt idx="7">
                  <c:v>46225</c:v>
                </c:pt>
                <c:pt idx="8">
                  <c:v>46224</c:v>
                </c:pt>
                <c:pt idx="9">
                  <c:v>46223</c:v>
                </c:pt>
                <c:pt idx="10">
                  <c:v>46220</c:v>
                </c:pt>
                <c:pt idx="11">
                  <c:v>46219</c:v>
                </c:pt>
                <c:pt idx="12">
                  <c:v>46218</c:v>
                </c:pt>
                <c:pt idx="13">
                  <c:v>46217</c:v>
                </c:pt>
                <c:pt idx="14">
                  <c:v>46216</c:v>
                </c:pt>
                <c:pt idx="15">
                  <c:v>46213</c:v>
                </c:pt>
                <c:pt idx="16">
                  <c:v>46212</c:v>
                </c:pt>
                <c:pt idx="17">
                  <c:v>46211</c:v>
                </c:pt>
                <c:pt idx="18">
                  <c:v>46210</c:v>
                </c:pt>
                <c:pt idx="19">
                  <c:v>46209</c:v>
                </c:pt>
                <c:pt idx="20">
                  <c:v>46206</c:v>
                </c:pt>
                <c:pt idx="21">
                  <c:v>46205</c:v>
                </c:pt>
                <c:pt idx="22">
                  <c:v>46204</c:v>
                </c:pt>
                <c:pt idx="23">
                  <c:v>46203</c:v>
                </c:pt>
                <c:pt idx="24">
                  <c:v>46202</c:v>
                </c:pt>
                <c:pt idx="25">
                  <c:v>46199</c:v>
                </c:pt>
                <c:pt idx="26">
                  <c:v>46198</c:v>
                </c:pt>
                <c:pt idx="27">
                  <c:v>46197</c:v>
                </c:pt>
                <c:pt idx="28">
                  <c:v>46196</c:v>
                </c:pt>
                <c:pt idx="29">
                  <c:v>46195</c:v>
                </c:pt>
                <c:pt idx="30">
                  <c:v>46192</c:v>
                </c:pt>
                <c:pt idx="31">
                  <c:v>46191</c:v>
                </c:pt>
                <c:pt idx="32">
                  <c:v>46190</c:v>
                </c:pt>
                <c:pt idx="33">
                  <c:v>46189</c:v>
                </c:pt>
                <c:pt idx="34">
                  <c:v>46188</c:v>
                </c:pt>
                <c:pt idx="35">
                  <c:v>46185</c:v>
                </c:pt>
                <c:pt idx="36">
                  <c:v>46184</c:v>
                </c:pt>
                <c:pt idx="37">
                  <c:v>46183</c:v>
                </c:pt>
                <c:pt idx="38">
                  <c:v>46182</c:v>
                </c:pt>
                <c:pt idx="39">
                  <c:v>46181</c:v>
                </c:pt>
                <c:pt idx="40">
                  <c:v>46178</c:v>
                </c:pt>
                <c:pt idx="41">
                  <c:v>46176</c:v>
                </c:pt>
                <c:pt idx="42">
                  <c:v>46175</c:v>
                </c:pt>
                <c:pt idx="43">
                  <c:v>46174</c:v>
                </c:pt>
                <c:pt idx="44">
                  <c:v>46171</c:v>
                </c:pt>
                <c:pt idx="45">
                  <c:v>46170</c:v>
                </c:pt>
                <c:pt idx="46">
                  <c:v>46169</c:v>
                </c:pt>
                <c:pt idx="47">
                  <c:v>46168</c:v>
                </c:pt>
                <c:pt idx="48">
                  <c:v>46167</c:v>
                </c:pt>
                <c:pt idx="49">
                  <c:v>46164</c:v>
                </c:pt>
                <c:pt idx="50">
                  <c:v>46163</c:v>
                </c:pt>
                <c:pt idx="51">
                  <c:v>46162</c:v>
                </c:pt>
                <c:pt idx="52">
                  <c:v>46161</c:v>
                </c:pt>
                <c:pt idx="53">
                  <c:v>46160</c:v>
                </c:pt>
                <c:pt idx="54">
                  <c:v>46157</c:v>
                </c:pt>
                <c:pt idx="55">
                  <c:v>46156</c:v>
                </c:pt>
                <c:pt idx="56">
                  <c:v>46155</c:v>
                </c:pt>
                <c:pt idx="57">
                  <c:v>46154</c:v>
                </c:pt>
                <c:pt idx="58">
                  <c:v>46153</c:v>
                </c:pt>
                <c:pt idx="59">
                  <c:v>46150</c:v>
                </c:pt>
                <c:pt idx="60">
                  <c:v>46149</c:v>
                </c:pt>
                <c:pt idx="61">
                  <c:v>46148</c:v>
                </c:pt>
                <c:pt idx="62">
                  <c:v>46147</c:v>
                </c:pt>
                <c:pt idx="63">
                  <c:v>46146</c:v>
                </c:pt>
                <c:pt idx="64">
                  <c:v>46142</c:v>
                </c:pt>
                <c:pt idx="65">
                  <c:v>46141</c:v>
                </c:pt>
                <c:pt idx="66">
                  <c:v>46140</c:v>
                </c:pt>
                <c:pt idx="67">
                  <c:v>46139</c:v>
                </c:pt>
                <c:pt idx="68">
                  <c:v>46136</c:v>
                </c:pt>
                <c:pt idx="69">
                  <c:v>46135</c:v>
                </c:pt>
                <c:pt idx="70">
                  <c:v>46134</c:v>
                </c:pt>
                <c:pt idx="71">
                  <c:v>46132</c:v>
                </c:pt>
                <c:pt idx="72">
                  <c:v>46129</c:v>
                </c:pt>
                <c:pt idx="73">
                  <c:v>46128</c:v>
                </c:pt>
                <c:pt idx="74">
                  <c:v>46127</c:v>
                </c:pt>
                <c:pt idx="75">
                  <c:v>46126</c:v>
                </c:pt>
                <c:pt idx="76">
                  <c:v>46125</c:v>
                </c:pt>
                <c:pt idx="77">
                  <c:v>46122</c:v>
                </c:pt>
                <c:pt idx="78">
                  <c:v>46121</c:v>
                </c:pt>
                <c:pt idx="79">
                  <c:v>46120</c:v>
                </c:pt>
                <c:pt idx="80">
                  <c:v>46119</c:v>
                </c:pt>
                <c:pt idx="81">
                  <c:v>46118</c:v>
                </c:pt>
                <c:pt idx="82">
                  <c:v>46114</c:v>
                </c:pt>
                <c:pt idx="83">
                  <c:v>46113</c:v>
                </c:pt>
                <c:pt idx="84">
                  <c:v>46112</c:v>
                </c:pt>
                <c:pt idx="85">
                  <c:v>46111</c:v>
                </c:pt>
                <c:pt idx="86">
                  <c:v>46108</c:v>
                </c:pt>
                <c:pt idx="87">
                  <c:v>46107</c:v>
                </c:pt>
                <c:pt idx="88">
                  <c:v>46106</c:v>
                </c:pt>
                <c:pt idx="89">
                  <c:v>46105</c:v>
                </c:pt>
                <c:pt idx="90">
                  <c:v>46104</c:v>
                </c:pt>
                <c:pt idx="91">
                  <c:v>46101</c:v>
                </c:pt>
                <c:pt idx="92">
                  <c:v>46100</c:v>
                </c:pt>
                <c:pt idx="93">
                  <c:v>46099</c:v>
                </c:pt>
                <c:pt idx="94">
                  <c:v>46098</c:v>
                </c:pt>
                <c:pt idx="95">
                  <c:v>46097</c:v>
                </c:pt>
                <c:pt idx="96">
                  <c:v>46094</c:v>
                </c:pt>
                <c:pt idx="97">
                  <c:v>46093</c:v>
                </c:pt>
                <c:pt idx="98">
                  <c:v>46092</c:v>
                </c:pt>
                <c:pt idx="99">
                  <c:v>46091</c:v>
                </c:pt>
                <c:pt idx="100">
                  <c:v>46090</c:v>
                </c:pt>
                <c:pt idx="101">
                  <c:v>46087</c:v>
                </c:pt>
                <c:pt idx="102">
                  <c:v>46086</c:v>
                </c:pt>
                <c:pt idx="103">
                  <c:v>46085</c:v>
                </c:pt>
                <c:pt idx="104">
                  <c:v>46084</c:v>
                </c:pt>
                <c:pt idx="105">
                  <c:v>46083</c:v>
                </c:pt>
                <c:pt idx="106">
                  <c:v>46080</c:v>
                </c:pt>
                <c:pt idx="107">
                  <c:v>46079</c:v>
                </c:pt>
                <c:pt idx="108">
                  <c:v>46078</c:v>
                </c:pt>
                <c:pt idx="109">
                  <c:v>46077</c:v>
                </c:pt>
                <c:pt idx="110">
                  <c:v>46076</c:v>
                </c:pt>
                <c:pt idx="111">
                  <c:v>46073</c:v>
                </c:pt>
                <c:pt idx="112">
                  <c:v>46072</c:v>
                </c:pt>
                <c:pt idx="113">
                  <c:v>46071</c:v>
                </c:pt>
                <c:pt idx="114">
                  <c:v>46066</c:v>
                </c:pt>
                <c:pt idx="115">
                  <c:v>46065</c:v>
                </c:pt>
                <c:pt idx="116">
                  <c:v>46064</c:v>
                </c:pt>
                <c:pt idx="117">
                  <c:v>46063</c:v>
                </c:pt>
                <c:pt idx="118">
                  <c:v>46062</c:v>
                </c:pt>
                <c:pt idx="119">
                  <c:v>46059</c:v>
                </c:pt>
                <c:pt idx="120">
                  <c:v>46058</c:v>
                </c:pt>
                <c:pt idx="121">
                  <c:v>46057</c:v>
                </c:pt>
                <c:pt idx="122">
                  <c:v>46056</c:v>
                </c:pt>
                <c:pt idx="123">
                  <c:v>46055</c:v>
                </c:pt>
                <c:pt idx="124">
                  <c:v>46052</c:v>
                </c:pt>
                <c:pt idx="125">
                  <c:v>46051</c:v>
                </c:pt>
                <c:pt idx="126">
                  <c:v>46050</c:v>
                </c:pt>
                <c:pt idx="127">
                  <c:v>46049</c:v>
                </c:pt>
                <c:pt idx="128">
                  <c:v>46048</c:v>
                </c:pt>
                <c:pt idx="129">
                  <c:v>46045</c:v>
                </c:pt>
                <c:pt idx="130">
                  <c:v>46044</c:v>
                </c:pt>
                <c:pt idx="131">
                  <c:v>46043</c:v>
                </c:pt>
                <c:pt idx="132">
                  <c:v>46042</c:v>
                </c:pt>
                <c:pt idx="133">
                  <c:v>46041</c:v>
                </c:pt>
                <c:pt idx="134">
                  <c:v>46038</c:v>
                </c:pt>
                <c:pt idx="135">
                  <c:v>46037</c:v>
                </c:pt>
                <c:pt idx="136">
                  <c:v>46036</c:v>
                </c:pt>
                <c:pt idx="137">
                  <c:v>46035</c:v>
                </c:pt>
                <c:pt idx="138">
                  <c:v>46034</c:v>
                </c:pt>
                <c:pt idx="139">
                  <c:v>46031</c:v>
                </c:pt>
                <c:pt idx="140">
                  <c:v>46030</c:v>
                </c:pt>
                <c:pt idx="141">
                  <c:v>46029</c:v>
                </c:pt>
                <c:pt idx="142">
                  <c:v>46028</c:v>
                </c:pt>
                <c:pt idx="143">
                  <c:v>46027</c:v>
                </c:pt>
                <c:pt idx="144">
                  <c:v>46024</c:v>
                </c:pt>
                <c:pt idx="145">
                  <c:v>46022</c:v>
                </c:pt>
                <c:pt idx="146">
                  <c:v>46021</c:v>
                </c:pt>
                <c:pt idx="147">
                  <c:v>46020</c:v>
                </c:pt>
                <c:pt idx="148">
                  <c:v>46017</c:v>
                </c:pt>
                <c:pt idx="149">
                  <c:v>46015</c:v>
                </c:pt>
                <c:pt idx="150">
                  <c:v>46014</c:v>
                </c:pt>
                <c:pt idx="151">
                  <c:v>46013</c:v>
                </c:pt>
                <c:pt idx="152">
                  <c:v>46010</c:v>
                </c:pt>
                <c:pt idx="153">
                  <c:v>46009</c:v>
                </c:pt>
                <c:pt idx="154">
                  <c:v>46008</c:v>
                </c:pt>
                <c:pt idx="155">
                  <c:v>46007</c:v>
                </c:pt>
                <c:pt idx="156">
                  <c:v>46006</c:v>
                </c:pt>
                <c:pt idx="157">
                  <c:v>46003</c:v>
                </c:pt>
                <c:pt idx="158">
                  <c:v>46002</c:v>
                </c:pt>
                <c:pt idx="159">
                  <c:v>46001</c:v>
                </c:pt>
                <c:pt idx="160">
                  <c:v>46000</c:v>
                </c:pt>
                <c:pt idx="161">
                  <c:v>45999</c:v>
                </c:pt>
                <c:pt idx="162">
                  <c:v>45996</c:v>
                </c:pt>
                <c:pt idx="163">
                  <c:v>45995</c:v>
                </c:pt>
                <c:pt idx="164">
                  <c:v>45994</c:v>
                </c:pt>
                <c:pt idx="165">
                  <c:v>45993</c:v>
                </c:pt>
                <c:pt idx="166">
                  <c:v>45992</c:v>
                </c:pt>
                <c:pt idx="167">
                  <c:v>45989</c:v>
                </c:pt>
                <c:pt idx="168">
                  <c:v>45988</c:v>
                </c:pt>
                <c:pt idx="169">
                  <c:v>45987</c:v>
                </c:pt>
                <c:pt idx="170">
                  <c:v>45986</c:v>
                </c:pt>
                <c:pt idx="171">
                  <c:v>45985</c:v>
                </c:pt>
                <c:pt idx="172">
                  <c:v>45982</c:v>
                </c:pt>
                <c:pt idx="173">
                  <c:v>45980</c:v>
                </c:pt>
                <c:pt idx="174">
                  <c:v>45979</c:v>
                </c:pt>
                <c:pt idx="175">
                  <c:v>45978</c:v>
                </c:pt>
                <c:pt idx="176">
                  <c:v>45975</c:v>
                </c:pt>
                <c:pt idx="177">
                  <c:v>45974</c:v>
                </c:pt>
                <c:pt idx="178">
                  <c:v>45973</c:v>
                </c:pt>
                <c:pt idx="179">
                  <c:v>45972</c:v>
                </c:pt>
                <c:pt idx="180">
                  <c:v>45971</c:v>
                </c:pt>
                <c:pt idx="181">
                  <c:v>45968</c:v>
                </c:pt>
                <c:pt idx="182">
                  <c:v>45967</c:v>
                </c:pt>
                <c:pt idx="183">
                  <c:v>45966</c:v>
                </c:pt>
                <c:pt idx="184">
                  <c:v>45965</c:v>
                </c:pt>
                <c:pt idx="185">
                  <c:v>45964</c:v>
                </c:pt>
                <c:pt idx="186">
                  <c:v>45961</c:v>
                </c:pt>
                <c:pt idx="187">
                  <c:v>45960</c:v>
                </c:pt>
                <c:pt idx="188">
                  <c:v>45959</c:v>
                </c:pt>
                <c:pt idx="189">
                  <c:v>45958</c:v>
                </c:pt>
                <c:pt idx="190">
                  <c:v>45957</c:v>
                </c:pt>
                <c:pt idx="191">
                  <c:v>45954</c:v>
                </c:pt>
                <c:pt idx="192">
                  <c:v>45953</c:v>
                </c:pt>
                <c:pt idx="193">
                  <c:v>45952</c:v>
                </c:pt>
                <c:pt idx="194">
                  <c:v>45951</c:v>
                </c:pt>
                <c:pt idx="195">
                  <c:v>45950</c:v>
                </c:pt>
                <c:pt idx="196">
                  <c:v>45947</c:v>
                </c:pt>
                <c:pt idx="197">
                  <c:v>45946</c:v>
                </c:pt>
                <c:pt idx="198">
                  <c:v>45945</c:v>
                </c:pt>
                <c:pt idx="199">
                  <c:v>45944</c:v>
                </c:pt>
                <c:pt idx="200">
                  <c:v>45943</c:v>
                </c:pt>
                <c:pt idx="201">
                  <c:v>45940</c:v>
                </c:pt>
                <c:pt idx="202">
                  <c:v>45939</c:v>
                </c:pt>
                <c:pt idx="203">
                  <c:v>45938</c:v>
                </c:pt>
                <c:pt idx="204">
                  <c:v>45937</c:v>
                </c:pt>
                <c:pt idx="205">
                  <c:v>45936</c:v>
                </c:pt>
                <c:pt idx="206">
                  <c:v>45933</c:v>
                </c:pt>
                <c:pt idx="207">
                  <c:v>45932</c:v>
                </c:pt>
                <c:pt idx="208">
                  <c:v>45931</c:v>
                </c:pt>
                <c:pt idx="209">
                  <c:v>45930</c:v>
                </c:pt>
                <c:pt idx="210">
                  <c:v>45929</c:v>
                </c:pt>
                <c:pt idx="211">
                  <c:v>45926</c:v>
                </c:pt>
                <c:pt idx="212">
                  <c:v>45925</c:v>
                </c:pt>
                <c:pt idx="213">
                  <c:v>45924</c:v>
                </c:pt>
                <c:pt idx="214">
                  <c:v>45923</c:v>
                </c:pt>
                <c:pt idx="215">
                  <c:v>45922</c:v>
                </c:pt>
                <c:pt idx="216">
                  <c:v>45919</c:v>
                </c:pt>
                <c:pt idx="217">
                  <c:v>45918</c:v>
                </c:pt>
                <c:pt idx="218">
                  <c:v>45917</c:v>
                </c:pt>
                <c:pt idx="219">
                  <c:v>45916</c:v>
                </c:pt>
                <c:pt idx="220">
                  <c:v>45915</c:v>
                </c:pt>
                <c:pt idx="221">
                  <c:v>45912</c:v>
                </c:pt>
                <c:pt idx="222">
                  <c:v>45911</c:v>
                </c:pt>
                <c:pt idx="223">
                  <c:v>45910</c:v>
                </c:pt>
                <c:pt idx="224">
                  <c:v>45909</c:v>
                </c:pt>
                <c:pt idx="225">
                  <c:v>45908</c:v>
                </c:pt>
                <c:pt idx="226">
                  <c:v>45905</c:v>
                </c:pt>
                <c:pt idx="227">
                  <c:v>45904</c:v>
                </c:pt>
                <c:pt idx="228">
                  <c:v>45903</c:v>
                </c:pt>
                <c:pt idx="229">
                  <c:v>45902</c:v>
                </c:pt>
                <c:pt idx="230">
                  <c:v>45901</c:v>
                </c:pt>
                <c:pt idx="231">
                  <c:v>45898</c:v>
                </c:pt>
                <c:pt idx="232">
                  <c:v>45897</c:v>
                </c:pt>
                <c:pt idx="233">
                  <c:v>45896</c:v>
                </c:pt>
                <c:pt idx="234">
                  <c:v>45895</c:v>
                </c:pt>
                <c:pt idx="235">
                  <c:v>45894</c:v>
                </c:pt>
                <c:pt idx="236">
                  <c:v>45891</c:v>
                </c:pt>
                <c:pt idx="237">
                  <c:v>45890</c:v>
                </c:pt>
                <c:pt idx="238">
                  <c:v>45889</c:v>
                </c:pt>
                <c:pt idx="239">
                  <c:v>45888</c:v>
                </c:pt>
                <c:pt idx="240">
                  <c:v>45887</c:v>
                </c:pt>
                <c:pt idx="241">
                  <c:v>45884</c:v>
                </c:pt>
                <c:pt idx="242">
                  <c:v>45883</c:v>
                </c:pt>
                <c:pt idx="243">
                  <c:v>45882</c:v>
                </c:pt>
                <c:pt idx="244">
                  <c:v>45881</c:v>
                </c:pt>
                <c:pt idx="245">
                  <c:v>45880</c:v>
                </c:pt>
                <c:pt idx="246">
                  <c:v>45877</c:v>
                </c:pt>
                <c:pt idx="247">
                  <c:v>45876</c:v>
                </c:pt>
                <c:pt idx="248">
                  <c:v>45875</c:v>
                </c:pt>
                <c:pt idx="249">
                  <c:v>45874</c:v>
                </c:pt>
                <c:pt idx="250">
                  <c:v>45873</c:v>
                </c:pt>
                <c:pt idx="251">
                  <c:v>45870</c:v>
                </c:pt>
                <c:pt idx="252">
                  <c:v>45869</c:v>
                </c:pt>
                <c:pt idx="253">
                  <c:v>45868</c:v>
                </c:pt>
                <c:pt idx="254">
                  <c:v>45867</c:v>
                </c:pt>
                <c:pt idx="255">
                  <c:v>45866</c:v>
                </c:pt>
                <c:pt idx="256">
                  <c:v>45863</c:v>
                </c:pt>
                <c:pt idx="257">
                  <c:v>45862</c:v>
                </c:pt>
                <c:pt idx="258">
                  <c:v>45861</c:v>
                </c:pt>
                <c:pt idx="259">
                  <c:v>45860</c:v>
                </c:pt>
                <c:pt idx="260">
                  <c:v>45859</c:v>
                </c:pt>
                <c:pt idx="261">
                  <c:v>45856</c:v>
                </c:pt>
                <c:pt idx="262">
                  <c:v>45855</c:v>
                </c:pt>
                <c:pt idx="263">
                  <c:v>45854</c:v>
                </c:pt>
                <c:pt idx="264">
                  <c:v>45853</c:v>
                </c:pt>
                <c:pt idx="265">
                  <c:v>45852</c:v>
                </c:pt>
                <c:pt idx="266">
                  <c:v>45849</c:v>
                </c:pt>
                <c:pt idx="267">
                  <c:v>45848</c:v>
                </c:pt>
                <c:pt idx="268">
                  <c:v>45847</c:v>
                </c:pt>
                <c:pt idx="269">
                  <c:v>45846</c:v>
                </c:pt>
                <c:pt idx="270">
                  <c:v>45845</c:v>
                </c:pt>
                <c:pt idx="271">
                  <c:v>45842</c:v>
                </c:pt>
                <c:pt idx="272">
                  <c:v>45841</c:v>
                </c:pt>
                <c:pt idx="273">
                  <c:v>45840</c:v>
                </c:pt>
                <c:pt idx="274">
                  <c:v>45839</c:v>
                </c:pt>
                <c:pt idx="275">
                  <c:v>45838</c:v>
                </c:pt>
                <c:pt idx="276">
                  <c:v>45835</c:v>
                </c:pt>
                <c:pt idx="277">
                  <c:v>45834</c:v>
                </c:pt>
                <c:pt idx="278">
                  <c:v>45833</c:v>
                </c:pt>
                <c:pt idx="279">
                  <c:v>45832</c:v>
                </c:pt>
                <c:pt idx="280">
                  <c:v>45831</c:v>
                </c:pt>
                <c:pt idx="281">
                  <c:v>45828</c:v>
                </c:pt>
                <c:pt idx="282">
                  <c:v>45826</c:v>
                </c:pt>
                <c:pt idx="283">
                  <c:v>45825</c:v>
                </c:pt>
                <c:pt idx="284">
                  <c:v>45824</c:v>
                </c:pt>
                <c:pt idx="285">
                  <c:v>45821</c:v>
                </c:pt>
                <c:pt idx="286">
                  <c:v>45820</c:v>
                </c:pt>
                <c:pt idx="287">
                  <c:v>45819</c:v>
                </c:pt>
                <c:pt idx="288">
                  <c:v>45818</c:v>
                </c:pt>
                <c:pt idx="289">
                  <c:v>45817</c:v>
                </c:pt>
                <c:pt idx="290">
                  <c:v>45814</c:v>
                </c:pt>
                <c:pt idx="291">
                  <c:v>45813</c:v>
                </c:pt>
                <c:pt idx="292">
                  <c:v>45812</c:v>
                </c:pt>
                <c:pt idx="293">
                  <c:v>45811</c:v>
                </c:pt>
                <c:pt idx="294">
                  <c:v>45810</c:v>
                </c:pt>
                <c:pt idx="295">
                  <c:v>45807</c:v>
                </c:pt>
                <c:pt idx="296">
                  <c:v>45806</c:v>
                </c:pt>
                <c:pt idx="297">
                  <c:v>45805</c:v>
                </c:pt>
                <c:pt idx="298">
                  <c:v>45804</c:v>
                </c:pt>
                <c:pt idx="299">
                  <c:v>45803</c:v>
                </c:pt>
                <c:pt idx="300">
                  <c:v>45800</c:v>
                </c:pt>
                <c:pt idx="301">
                  <c:v>45799</c:v>
                </c:pt>
                <c:pt idx="302">
                  <c:v>45798</c:v>
                </c:pt>
                <c:pt idx="303">
                  <c:v>45797</c:v>
                </c:pt>
                <c:pt idx="304">
                  <c:v>45796</c:v>
                </c:pt>
                <c:pt idx="305">
                  <c:v>45793</c:v>
                </c:pt>
                <c:pt idx="306">
                  <c:v>45792</c:v>
                </c:pt>
                <c:pt idx="307">
                  <c:v>45791</c:v>
                </c:pt>
                <c:pt idx="308">
                  <c:v>45790</c:v>
                </c:pt>
                <c:pt idx="309">
                  <c:v>45789</c:v>
                </c:pt>
                <c:pt idx="310">
                  <c:v>45786</c:v>
                </c:pt>
                <c:pt idx="311">
                  <c:v>45785</c:v>
                </c:pt>
                <c:pt idx="312">
                  <c:v>45784</c:v>
                </c:pt>
                <c:pt idx="313">
                  <c:v>45783</c:v>
                </c:pt>
                <c:pt idx="314">
                  <c:v>45782</c:v>
                </c:pt>
                <c:pt idx="315">
                  <c:v>45779</c:v>
                </c:pt>
                <c:pt idx="316">
                  <c:v>45777</c:v>
                </c:pt>
                <c:pt idx="317">
                  <c:v>45776</c:v>
                </c:pt>
                <c:pt idx="318">
                  <c:v>45775</c:v>
                </c:pt>
                <c:pt idx="319">
                  <c:v>45772</c:v>
                </c:pt>
                <c:pt idx="320">
                  <c:v>45771</c:v>
                </c:pt>
                <c:pt idx="321">
                  <c:v>45770</c:v>
                </c:pt>
                <c:pt idx="322">
                  <c:v>45769</c:v>
                </c:pt>
                <c:pt idx="323">
                  <c:v>45764</c:v>
                </c:pt>
                <c:pt idx="324">
                  <c:v>45763</c:v>
                </c:pt>
                <c:pt idx="325">
                  <c:v>45762</c:v>
                </c:pt>
                <c:pt idx="326">
                  <c:v>45761</c:v>
                </c:pt>
                <c:pt idx="327">
                  <c:v>45758</c:v>
                </c:pt>
                <c:pt idx="328">
                  <c:v>45757</c:v>
                </c:pt>
                <c:pt idx="329">
                  <c:v>45756</c:v>
                </c:pt>
                <c:pt idx="330">
                  <c:v>45755</c:v>
                </c:pt>
                <c:pt idx="331">
                  <c:v>45754</c:v>
                </c:pt>
                <c:pt idx="332">
                  <c:v>45751</c:v>
                </c:pt>
                <c:pt idx="333">
                  <c:v>45750</c:v>
                </c:pt>
                <c:pt idx="334">
                  <c:v>45749</c:v>
                </c:pt>
                <c:pt idx="335">
                  <c:v>45748</c:v>
                </c:pt>
                <c:pt idx="336">
                  <c:v>45747</c:v>
                </c:pt>
                <c:pt idx="337">
                  <c:v>45744</c:v>
                </c:pt>
                <c:pt idx="338">
                  <c:v>45743</c:v>
                </c:pt>
                <c:pt idx="339">
                  <c:v>45742</c:v>
                </c:pt>
                <c:pt idx="340">
                  <c:v>45741</c:v>
                </c:pt>
                <c:pt idx="341">
                  <c:v>45740</c:v>
                </c:pt>
                <c:pt idx="342">
                  <c:v>45737</c:v>
                </c:pt>
                <c:pt idx="343">
                  <c:v>45736</c:v>
                </c:pt>
                <c:pt idx="344">
                  <c:v>45735</c:v>
                </c:pt>
                <c:pt idx="345">
                  <c:v>45734</c:v>
                </c:pt>
                <c:pt idx="346">
                  <c:v>45733</c:v>
                </c:pt>
                <c:pt idx="347">
                  <c:v>45730</c:v>
                </c:pt>
                <c:pt idx="348">
                  <c:v>45729</c:v>
                </c:pt>
                <c:pt idx="349">
                  <c:v>45728</c:v>
                </c:pt>
                <c:pt idx="350">
                  <c:v>45727</c:v>
                </c:pt>
                <c:pt idx="351">
                  <c:v>45726</c:v>
                </c:pt>
                <c:pt idx="352">
                  <c:v>45723</c:v>
                </c:pt>
                <c:pt idx="353">
                  <c:v>45722</c:v>
                </c:pt>
                <c:pt idx="354">
                  <c:v>45721</c:v>
                </c:pt>
                <c:pt idx="355">
                  <c:v>45716</c:v>
                </c:pt>
                <c:pt idx="356">
                  <c:v>45715</c:v>
                </c:pt>
                <c:pt idx="357">
                  <c:v>45714</c:v>
                </c:pt>
                <c:pt idx="358">
                  <c:v>45713</c:v>
                </c:pt>
                <c:pt idx="359">
                  <c:v>45712</c:v>
                </c:pt>
                <c:pt idx="360">
                  <c:v>45709</c:v>
                </c:pt>
                <c:pt idx="361">
                  <c:v>45708</c:v>
                </c:pt>
                <c:pt idx="362">
                  <c:v>45707</c:v>
                </c:pt>
                <c:pt idx="363">
                  <c:v>45706</c:v>
                </c:pt>
                <c:pt idx="364">
                  <c:v>45705</c:v>
                </c:pt>
                <c:pt idx="365">
                  <c:v>45702</c:v>
                </c:pt>
                <c:pt idx="366">
                  <c:v>45701</c:v>
                </c:pt>
                <c:pt idx="367">
                  <c:v>45700</c:v>
                </c:pt>
                <c:pt idx="368">
                  <c:v>45699</c:v>
                </c:pt>
                <c:pt idx="369">
                  <c:v>45698</c:v>
                </c:pt>
                <c:pt idx="370">
                  <c:v>45695</c:v>
                </c:pt>
                <c:pt idx="371">
                  <c:v>45694</c:v>
                </c:pt>
                <c:pt idx="372">
                  <c:v>45693</c:v>
                </c:pt>
                <c:pt idx="373">
                  <c:v>45692</c:v>
                </c:pt>
                <c:pt idx="374">
                  <c:v>45691</c:v>
                </c:pt>
                <c:pt idx="375">
                  <c:v>45688</c:v>
                </c:pt>
                <c:pt idx="376">
                  <c:v>45687</c:v>
                </c:pt>
                <c:pt idx="377">
                  <c:v>45686</c:v>
                </c:pt>
                <c:pt idx="378">
                  <c:v>45685</c:v>
                </c:pt>
                <c:pt idx="379">
                  <c:v>45684</c:v>
                </c:pt>
                <c:pt idx="380">
                  <c:v>45681</c:v>
                </c:pt>
                <c:pt idx="381">
                  <c:v>45680</c:v>
                </c:pt>
                <c:pt idx="382">
                  <c:v>45679</c:v>
                </c:pt>
                <c:pt idx="383">
                  <c:v>45678</c:v>
                </c:pt>
                <c:pt idx="384">
                  <c:v>45677</c:v>
                </c:pt>
                <c:pt idx="385">
                  <c:v>45674</c:v>
                </c:pt>
                <c:pt idx="386">
                  <c:v>45673</c:v>
                </c:pt>
                <c:pt idx="387">
                  <c:v>45672</c:v>
                </c:pt>
                <c:pt idx="388">
                  <c:v>45671</c:v>
                </c:pt>
                <c:pt idx="389">
                  <c:v>45670</c:v>
                </c:pt>
                <c:pt idx="390">
                  <c:v>45667</c:v>
                </c:pt>
                <c:pt idx="391">
                  <c:v>45666</c:v>
                </c:pt>
                <c:pt idx="392">
                  <c:v>45665</c:v>
                </c:pt>
                <c:pt idx="393">
                  <c:v>45664</c:v>
                </c:pt>
                <c:pt idx="394">
                  <c:v>45663</c:v>
                </c:pt>
                <c:pt idx="395">
                  <c:v>45660</c:v>
                </c:pt>
                <c:pt idx="396">
                  <c:v>45659</c:v>
                </c:pt>
                <c:pt idx="397">
                  <c:v>45657</c:v>
                </c:pt>
                <c:pt idx="398">
                  <c:v>45656</c:v>
                </c:pt>
                <c:pt idx="399">
                  <c:v>45653</c:v>
                </c:pt>
                <c:pt idx="400">
                  <c:v>45652</c:v>
                </c:pt>
                <c:pt idx="401">
                  <c:v>45649</c:v>
                </c:pt>
                <c:pt idx="402">
                  <c:v>45646</c:v>
                </c:pt>
                <c:pt idx="403">
                  <c:v>45645</c:v>
                </c:pt>
                <c:pt idx="404">
                  <c:v>45644</c:v>
                </c:pt>
                <c:pt idx="405">
                  <c:v>45643</c:v>
                </c:pt>
                <c:pt idx="406">
                  <c:v>45642</c:v>
                </c:pt>
                <c:pt idx="407">
                  <c:v>45639</c:v>
                </c:pt>
                <c:pt idx="408">
                  <c:v>45638</c:v>
                </c:pt>
                <c:pt idx="409">
                  <c:v>45637</c:v>
                </c:pt>
                <c:pt idx="410">
                  <c:v>45636</c:v>
                </c:pt>
                <c:pt idx="411">
                  <c:v>45635</c:v>
                </c:pt>
                <c:pt idx="412">
                  <c:v>45632</c:v>
                </c:pt>
                <c:pt idx="413">
                  <c:v>45631</c:v>
                </c:pt>
                <c:pt idx="414">
                  <c:v>45630</c:v>
                </c:pt>
                <c:pt idx="415">
                  <c:v>45629</c:v>
                </c:pt>
                <c:pt idx="416">
                  <c:v>45628</c:v>
                </c:pt>
                <c:pt idx="417">
                  <c:v>45625</c:v>
                </c:pt>
                <c:pt idx="418">
                  <c:v>45624</c:v>
                </c:pt>
                <c:pt idx="419">
                  <c:v>45623</c:v>
                </c:pt>
                <c:pt idx="420">
                  <c:v>45622</c:v>
                </c:pt>
                <c:pt idx="421">
                  <c:v>45621</c:v>
                </c:pt>
                <c:pt idx="422">
                  <c:v>45618</c:v>
                </c:pt>
                <c:pt idx="423">
                  <c:v>45617</c:v>
                </c:pt>
                <c:pt idx="424">
                  <c:v>45615</c:v>
                </c:pt>
                <c:pt idx="425">
                  <c:v>45614</c:v>
                </c:pt>
                <c:pt idx="426">
                  <c:v>45610</c:v>
                </c:pt>
                <c:pt idx="427">
                  <c:v>45609</c:v>
                </c:pt>
                <c:pt idx="428">
                  <c:v>45608</c:v>
                </c:pt>
                <c:pt idx="429">
                  <c:v>45607</c:v>
                </c:pt>
                <c:pt idx="430">
                  <c:v>45604</c:v>
                </c:pt>
                <c:pt idx="431">
                  <c:v>45603</c:v>
                </c:pt>
                <c:pt idx="432">
                  <c:v>45602</c:v>
                </c:pt>
                <c:pt idx="433">
                  <c:v>45601</c:v>
                </c:pt>
                <c:pt idx="434">
                  <c:v>45600</c:v>
                </c:pt>
                <c:pt idx="435">
                  <c:v>45597</c:v>
                </c:pt>
                <c:pt idx="436">
                  <c:v>45596</c:v>
                </c:pt>
                <c:pt idx="437">
                  <c:v>45595</c:v>
                </c:pt>
                <c:pt idx="438">
                  <c:v>45594</c:v>
                </c:pt>
                <c:pt idx="439">
                  <c:v>45593</c:v>
                </c:pt>
                <c:pt idx="440">
                  <c:v>45590</c:v>
                </c:pt>
                <c:pt idx="441">
                  <c:v>45589</c:v>
                </c:pt>
                <c:pt idx="442">
                  <c:v>45588</c:v>
                </c:pt>
                <c:pt idx="443">
                  <c:v>45587</c:v>
                </c:pt>
                <c:pt idx="444">
                  <c:v>45586</c:v>
                </c:pt>
                <c:pt idx="445">
                  <c:v>45583</c:v>
                </c:pt>
                <c:pt idx="446">
                  <c:v>45582</c:v>
                </c:pt>
                <c:pt idx="447">
                  <c:v>45581</c:v>
                </c:pt>
                <c:pt idx="448">
                  <c:v>45580</c:v>
                </c:pt>
                <c:pt idx="449">
                  <c:v>45579</c:v>
                </c:pt>
                <c:pt idx="450">
                  <c:v>45576</c:v>
                </c:pt>
                <c:pt idx="451">
                  <c:v>45575</c:v>
                </c:pt>
                <c:pt idx="452">
                  <c:v>45574</c:v>
                </c:pt>
                <c:pt idx="453">
                  <c:v>45573</c:v>
                </c:pt>
                <c:pt idx="454">
                  <c:v>45572</c:v>
                </c:pt>
                <c:pt idx="455">
                  <c:v>45569</c:v>
                </c:pt>
                <c:pt idx="456">
                  <c:v>45568</c:v>
                </c:pt>
                <c:pt idx="457">
                  <c:v>45567</c:v>
                </c:pt>
                <c:pt idx="458">
                  <c:v>45566</c:v>
                </c:pt>
                <c:pt idx="459">
                  <c:v>45565</c:v>
                </c:pt>
                <c:pt idx="460">
                  <c:v>45562</c:v>
                </c:pt>
                <c:pt idx="461">
                  <c:v>45561</c:v>
                </c:pt>
                <c:pt idx="462">
                  <c:v>45560</c:v>
                </c:pt>
                <c:pt idx="463">
                  <c:v>45559</c:v>
                </c:pt>
                <c:pt idx="464">
                  <c:v>45558</c:v>
                </c:pt>
                <c:pt idx="465">
                  <c:v>45555</c:v>
                </c:pt>
                <c:pt idx="466">
                  <c:v>45554</c:v>
                </c:pt>
                <c:pt idx="467">
                  <c:v>45553</c:v>
                </c:pt>
                <c:pt idx="468">
                  <c:v>45552</c:v>
                </c:pt>
                <c:pt idx="469">
                  <c:v>45551</c:v>
                </c:pt>
                <c:pt idx="470">
                  <c:v>45548</c:v>
                </c:pt>
                <c:pt idx="471">
                  <c:v>45547</c:v>
                </c:pt>
                <c:pt idx="472">
                  <c:v>45546</c:v>
                </c:pt>
                <c:pt idx="473">
                  <c:v>45545</c:v>
                </c:pt>
                <c:pt idx="474">
                  <c:v>45544</c:v>
                </c:pt>
                <c:pt idx="475">
                  <c:v>45541</c:v>
                </c:pt>
                <c:pt idx="476">
                  <c:v>45540</c:v>
                </c:pt>
                <c:pt idx="477">
                  <c:v>45539</c:v>
                </c:pt>
                <c:pt idx="478">
                  <c:v>45538</c:v>
                </c:pt>
                <c:pt idx="479">
                  <c:v>45537</c:v>
                </c:pt>
                <c:pt idx="480">
                  <c:v>45534</c:v>
                </c:pt>
                <c:pt idx="481">
                  <c:v>45533</c:v>
                </c:pt>
                <c:pt idx="482">
                  <c:v>45532</c:v>
                </c:pt>
                <c:pt idx="483">
                  <c:v>45531</c:v>
                </c:pt>
                <c:pt idx="484">
                  <c:v>45530</c:v>
                </c:pt>
                <c:pt idx="485">
                  <c:v>45527</c:v>
                </c:pt>
                <c:pt idx="486">
                  <c:v>45526</c:v>
                </c:pt>
                <c:pt idx="487">
                  <c:v>45525</c:v>
                </c:pt>
                <c:pt idx="488">
                  <c:v>45524</c:v>
                </c:pt>
                <c:pt idx="489">
                  <c:v>45523</c:v>
                </c:pt>
                <c:pt idx="490">
                  <c:v>45520</c:v>
                </c:pt>
                <c:pt idx="491">
                  <c:v>45519</c:v>
                </c:pt>
                <c:pt idx="492">
                  <c:v>45518</c:v>
                </c:pt>
                <c:pt idx="493">
                  <c:v>45517</c:v>
                </c:pt>
                <c:pt idx="494">
                  <c:v>45516</c:v>
                </c:pt>
                <c:pt idx="495">
                  <c:v>45513</c:v>
                </c:pt>
                <c:pt idx="496">
                  <c:v>45512</c:v>
                </c:pt>
                <c:pt idx="497">
                  <c:v>45511</c:v>
                </c:pt>
                <c:pt idx="498">
                  <c:v>45510</c:v>
                </c:pt>
                <c:pt idx="499">
                  <c:v>45509</c:v>
                </c:pt>
                <c:pt idx="500">
                  <c:v>45506</c:v>
                </c:pt>
                <c:pt idx="501">
                  <c:v>45505</c:v>
                </c:pt>
                <c:pt idx="502">
                  <c:v>45504</c:v>
                </c:pt>
                <c:pt idx="503">
                  <c:v>45503</c:v>
                </c:pt>
                <c:pt idx="504">
                  <c:v>45502</c:v>
                </c:pt>
                <c:pt idx="505">
                  <c:v>45499</c:v>
                </c:pt>
                <c:pt idx="506">
                  <c:v>45498</c:v>
                </c:pt>
                <c:pt idx="507">
                  <c:v>45497</c:v>
                </c:pt>
                <c:pt idx="508">
                  <c:v>45496</c:v>
                </c:pt>
                <c:pt idx="509">
                  <c:v>45495</c:v>
                </c:pt>
                <c:pt idx="510">
                  <c:v>45492</c:v>
                </c:pt>
                <c:pt idx="511">
                  <c:v>45491</c:v>
                </c:pt>
                <c:pt idx="512">
                  <c:v>45490</c:v>
                </c:pt>
                <c:pt idx="513">
                  <c:v>45489</c:v>
                </c:pt>
                <c:pt idx="514">
                  <c:v>45488</c:v>
                </c:pt>
                <c:pt idx="515">
                  <c:v>45485</c:v>
                </c:pt>
                <c:pt idx="516">
                  <c:v>45484</c:v>
                </c:pt>
                <c:pt idx="517">
                  <c:v>45483</c:v>
                </c:pt>
                <c:pt idx="518">
                  <c:v>45482</c:v>
                </c:pt>
                <c:pt idx="519">
                  <c:v>45481</c:v>
                </c:pt>
                <c:pt idx="520">
                  <c:v>45478</c:v>
                </c:pt>
                <c:pt idx="521">
                  <c:v>45477</c:v>
                </c:pt>
                <c:pt idx="522">
                  <c:v>45476</c:v>
                </c:pt>
                <c:pt idx="523">
                  <c:v>45475</c:v>
                </c:pt>
                <c:pt idx="524">
                  <c:v>45474</c:v>
                </c:pt>
                <c:pt idx="525">
                  <c:v>45471</c:v>
                </c:pt>
                <c:pt idx="526">
                  <c:v>45470</c:v>
                </c:pt>
                <c:pt idx="527">
                  <c:v>45469</c:v>
                </c:pt>
                <c:pt idx="528">
                  <c:v>45468</c:v>
                </c:pt>
                <c:pt idx="529">
                  <c:v>45467</c:v>
                </c:pt>
                <c:pt idx="530">
                  <c:v>45464</c:v>
                </c:pt>
                <c:pt idx="531">
                  <c:v>45463</c:v>
                </c:pt>
                <c:pt idx="532">
                  <c:v>45462</c:v>
                </c:pt>
                <c:pt idx="533">
                  <c:v>45461</c:v>
                </c:pt>
                <c:pt idx="534">
                  <c:v>45460</c:v>
                </c:pt>
                <c:pt idx="535">
                  <c:v>45457</c:v>
                </c:pt>
                <c:pt idx="536">
                  <c:v>45456</c:v>
                </c:pt>
                <c:pt idx="537">
                  <c:v>45455</c:v>
                </c:pt>
                <c:pt idx="538">
                  <c:v>45454</c:v>
                </c:pt>
                <c:pt idx="539">
                  <c:v>45453</c:v>
                </c:pt>
                <c:pt idx="540">
                  <c:v>45450</c:v>
                </c:pt>
                <c:pt idx="541">
                  <c:v>45449</c:v>
                </c:pt>
                <c:pt idx="542">
                  <c:v>45448</c:v>
                </c:pt>
                <c:pt idx="543">
                  <c:v>45447</c:v>
                </c:pt>
                <c:pt idx="544">
                  <c:v>45446</c:v>
                </c:pt>
                <c:pt idx="545">
                  <c:v>45443</c:v>
                </c:pt>
                <c:pt idx="546">
                  <c:v>45441</c:v>
                </c:pt>
                <c:pt idx="547">
                  <c:v>45440</c:v>
                </c:pt>
                <c:pt idx="548">
                  <c:v>45439</c:v>
                </c:pt>
                <c:pt idx="549">
                  <c:v>45436</c:v>
                </c:pt>
                <c:pt idx="550">
                  <c:v>45435</c:v>
                </c:pt>
                <c:pt idx="551">
                  <c:v>45434</c:v>
                </c:pt>
                <c:pt idx="552">
                  <c:v>45433</c:v>
                </c:pt>
                <c:pt idx="553">
                  <c:v>45432</c:v>
                </c:pt>
                <c:pt idx="554">
                  <c:v>45429</c:v>
                </c:pt>
                <c:pt idx="555">
                  <c:v>45428</c:v>
                </c:pt>
                <c:pt idx="556">
                  <c:v>45427</c:v>
                </c:pt>
                <c:pt idx="557">
                  <c:v>45426</c:v>
                </c:pt>
                <c:pt idx="558">
                  <c:v>45425</c:v>
                </c:pt>
                <c:pt idx="559">
                  <c:v>45422</c:v>
                </c:pt>
                <c:pt idx="560">
                  <c:v>45421</c:v>
                </c:pt>
                <c:pt idx="561">
                  <c:v>45420</c:v>
                </c:pt>
                <c:pt idx="562">
                  <c:v>45419</c:v>
                </c:pt>
                <c:pt idx="563">
                  <c:v>45418</c:v>
                </c:pt>
                <c:pt idx="564">
                  <c:v>45415</c:v>
                </c:pt>
                <c:pt idx="565">
                  <c:v>45414</c:v>
                </c:pt>
                <c:pt idx="566">
                  <c:v>45412</c:v>
                </c:pt>
                <c:pt idx="567">
                  <c:v>45411</c:v>
                </c:pt>
                <c:pt idx="568">
                  <c:v>45408</c:v>
                </c:pt>
                <c:pt idx="569">
                  <c:v>45407</c:v>
                </c:pt>
                <c:pt idx="570">
                  <c:v>45406</c:v>
                </c:pt>
                <c:pt idx="571">
                  <c:v>45405</c:v>
                </c:pt>
                <c:pt idx="572">
                  <c:v>45404</c:v>
                </c:pt>
                <c:pt idx="573">
                  <c:v>45401</c:v>
                </c:pt>
                <c:pt idx="574">
                  <c:v>45400</c:v>
                </c:pt>
                <c:pt idx="575">
                  <c:v>45399</c:v>
                </c:pt>
                <c:pt idx="576">
                  <c:v>45398</c:v>
                </c:pt>
                <c:pt idx="577">
                  <c:v>45397</c:v>
                </c:pt>
                <c:pt idx="578">
                  <c:v>45394</c:v>
                </c:pt>
                <c:pt idx="579">
                  <c:v>45393</c:v>
                </c:pt>
                <c:pt idx="580">
                  <c:v>45392</c:v>
                </c:pt>
                <c:pt idx="581">
                  <c:v>45391</c:v>
                </c:pt>
                <c:pt idx="582">
                  <c:v>45390</c:v>
                </c:pt>
                <c:pt idx="583">
                  <c:v>45387</c:v>
                </c:pt>
                <c:pt idx="584">
                  <c:v>45386</c:v>
                </c:pt>
                <c:pt idx="585">
                  <c:v>45385</c:v>
                </c:pt>
                <c:pt idx="586">
                  <c:v>45384</c:v>
                </c:pt>
                <c:pt idx="587">
                  <c:v>45383</c:v>
                </c:pt>
                <c:pt idx="588">
                  <c:v>45379</c:v>
                </c:pt>
                <c:pt idx="589">
                  <c:v>45378</c:v>
                </c:pt>
                <c:pt idx="590">
                  <c:v>45377</c:v>
                </c:pt>
                <c:pt idx="591">
                  <c:v>45376</c:v>
                </c:pt>
                <c:pt idx="592">
                  <c:v>45373</c:v>
                </c:pt>
                <c:pt idx="593">
                  <c:v>45372</c:v>
                </c:pt>
                <c:pt idx="594">
                  <c:v>45371</c:v>
                </c:pt>
                <c:pt idx="595">
                  <c:v>45370</c:v>
                </c:pt>
                <c:pt idx="596">
                  <c:v>45369</c:v>
                </c:pt>
                <c:pt idx="597">
                  <c:v>45366</c:v>
                </c:pt>
                <c:pt idx="598">
                  <c:v>45365</c:v>
                </c:pt>
                <c:pt idx="599">
                  <c:v>45364</c:v>
                </c:pt>
                <c:pt idx="600">
                  <c:v>45363</c:v>
                </c:pt>
                <c:pt idx="601">
                  <c:v>45362</c:v>
                </c:pt>
                <c:pt idx="602">
                  <c:v>45359</c:v>
                </c:pt>
                <c:pt idx="603">
                  <c:v>45358</c:v>
                </c:pt>
                <c:pt idx="604">
                  <c:v>45357</c:v>
                </c:pt>
                <c:pt idx="605">
                  <c:v>45356</c:v>
                </c:pt>
                <c:pt idx="606">
                  <c:v>45355</c:v>
                </c:pt>
                <c:pt idx="607">
                  <c:v>45352</c:v>
                </c:pt>
                <c:pt idx="608">
                  <c:v>45351</c:v>
                </c:pt>
                <c:pt idx="609">
                  <c:v>45350</c:v>
                </c:pt>
                <c:pt idx="610">
                  <c:v>45349</c:v>
                </c:pt>
                <c:pt idx="611">
                  <c:v>45348</c:v>
                </c:pt>
                <c:pt idx="612">
                  <c:v>45345</c:v>
                </c:pt>
                <c:pt idx="613">
                  <c:v>45344</c:v>
                </c:pt>
                <c:pt idx="614">
                  <c:v>45343</c:v>
                </c:pt>
                <c:pt idx="615">
                  <c:v>45342</c:v>
                </c:pt>
                <c:pt idx="616">
                  <c:v>45341</c:v>
                </c:pt>
                <c:pt idx="617">
                  <c:v>45338</c:v>
                </c:pt>
                <c:pt idx="618">
                  <c:v>45337</c:v>
                </c:pt>
                <c:pt idx="619">
                  <c:v>45336</c:v>
                </c:pt>
                <c:pt idx="620">
                  <c:v>45331</c:v>
                </c:pt>
                <c:pt idx="621">
                  <c:v>45330</c:v>
                </c:pt>
                <c:pt idx="622">
                  <c:v>45329</c:v>
                </c:pt>
                <c:pt idx="623">
                  <c:v>45328</c:v>
                </c:pt>
                <c:pt idx="624">
                  <c:v>45327</c:v>
                </c:pt>
                <c:pt idx="625">
                  <c:v>45324</c:v>
                </c:pt>
                <c:pt idx="626">
                  <c:v>45323</c:v>
                </c:pt>
                <c:pt idx="627">
                  <c:v>45322</c:v>
                </c:pt>
                <c:pt idx="628">
                  <c:v>45321</c:v>
                </c:pt>
                <c:pt idx="629">
                  <c:v>45320</c:v>
                </c:pt>
                <c:pt idx="630">
                  <c:v>45317</c:v>
                </c:pt>
                <c:pt idx="631">
                  <c:v>45316</c:v>
                </c:pt>
                <c:pt idx="632">
                  <c:v>45315</c:v>
                </c:pt>
                <c:pt idx="633">
                  <c:v>45314</c:v>
                </c:pt>
                <c:pt idx="634">
                  <c:v>45313</c:v>
                </c:pt>
                <c:pt idx="635">
                  <c:v>45310</c:v>
                </c:pt>
                <c:pt idx="636">
                  <c:v>45309</c:v>
                </c:pt>
                <c:pt idx="637">
                  <c:v>45308</c:v>
                </c:pt>
                <c:pt idx="638">
                  <c:v>45307</c:v>
                </c:pt>
                <c:pt idx="639">
                  <c:v>45306</c:v>
                </c:pt>
                <c:pt idx="640">
                  <c:v>45303</c:v>
                </c:pt>
                <c:pt idx="641">
                  <c:v>45302</c:v>
                </c:pt>
                <c:pt idx="642">
                  <c:v>45301</c:v>
                </c:pt>
                <c:pt idx="643">
                  <c:v>45300</c:v>
                </c:pt>
                <c:pt idx="644">
                  <c:v>45299</c:v>
                </c:pt>
                <c:pt idx="645">
                  <c:v>45296</c:v>
                </c:pt>
                <c:pt idx="646">
                  <c:v>45295</c:v>
                </c:pt>
                <c:pt idx="647">
                  <c:v>45294</c:v>
                </c:pt>
                <c:pt idx="648">
                  <c:v>45293</c:v>
                </c:pt>
                <c:pt idx="649">
                  <c:v>45289</c:v>
                </c:pt>
                <c:pt idx="650">
                  <c:v>45288</c:v>
                </c:pt>
                <c:pt idx="651">
                  <c:v>45287</c:v>
                </c:pt>
                <c:pt idx="652">
                  <c:v>45286</c:v>
                </c:pt>
                <c:pt idx="653">
                  <c:v>45282</c:v>
                </c:pt>
                <c:pt idx="654">
                  <c:v>45281</c:v>
                </c:pt>
                <c:pt idx="655">
                  <c:v>45280</c:v>
                </c:pt>
                <c:pt idx="656">
                  <c:v>45279</c:v>
                </c:pt>
                <c:pt idx="657">
                  <c:v>45278</c:v>
                </c:pt>
                <c:pt idx="658">
                  <c:v>45275</c:v>
                </c:pt>
                <c:pt idx="659">
                  <c:v>45274</c:v>
                </c:pt>
                <c:pt idx="660">
                  <c:v>45273</c:v>
                </c:pt>
                <c:pt idx="661">
                  <c:v>45272</c:v>
                </c:pt>
                <c:pt idx="662">
                  <c:v>45271</c:v>
                </c:pt>
                <c:pt idx="663">
                  <c:v>45268</c:v>
                </c:pt>
                <c:pt idx="664">
                  <c:v>45267</c:v>
                </c:pt>
                <c:pt idx="665">
                  <c:v>45266</c:v>
                </c:pt>
                <c:pt idx="666">
                  <c:v>45265</c:v>
                </c:pt>
                <c:pt idx="667">
                  <c:v>45264</c:v>
                </c:pt>
                <c:pt idx="668">
                  <c:v>45261</c:v>
                </c:pt>
                <c:pt idx="669">
                  <c:v>45260</c:v>
                </c:pt>
                <c:pt idx="670">
                  <c:v>45259</c:v>
                </c:pt>
                <c:pt idx="671">
                  <c:v>45258</c:v>
                </c:pt>
                <c:pt idx="672">
                  <c:v>45257</c:v>
                </c:pt>
                <c:pt idx="673">
                  <c:v>45254</c:v>
                </c:pt>
                <c:pt idx="674">
                  <c:v>45253</c:v>
                </c:pt>
                <c:pt idx="675">
                  <c:v>45252</c:v>
                </c:pt>
                <c:pt idx="676">
                  <c:v>45251</c:v>
                </c:pt>
                <c:pt idx="677">
                  <c:v>45250</c:v>
                </c:pt>
                <c:pt idx="678">
                  <c:v>45247</c:v>
                </c:pt>
                <c:pt idx="679">
                  <c:v>45246</c:v>
                </c:pt>
                <c:pt idx="680">
                  <c:v>45244</c:v>
                </c:pt>
                <c:pt idx="681">
                  <c:v>45243</c:v>
                </c:pt>
                <c:pt idx="682">
                  <c:v>45240</c:v>
                </c:pt>
                <c:pt idx="683">
                  <c:v>45239</c:v>
                </c:pt>
                <c:pt idx="684">
                  <c:v>45238</c:v>
                </c:pt>
                <c:pt idx="685">
                  <c:v>45237</c:v>
                </c:pt>
                <c:pt idx="686">
                  <c:v>45236</c:v>
                </c:pt>
                <c:pt idx="687">
                  <c:v>45233</c:v>
                </c:pt>
                <c:pt idx="688">
                  <c:v>45231</c:v>
                </c:pt>
                <c:pt idx="689">
                  <c:v>45230</c:v>
                </c:pt>
                <c:pt idx="690">
                  <c:v>45229</c:v>
                </c:pt>
                <c:pt idx="691">
                  <c:v>45226</c:v>
                </c:pt>
                <c:pt idx="692">
                  <c:v>45225</c:v>
                </c:pt>
                <c:pt idx="693">
                  <c:v>45224</c:v>
                </c:pt>
                <c:pt idx="694">
                  <c:v>45223</c:v>
                </c:pt>
                <c:pt idx="695">
                  <c:v>45222</c:v>
                </c:pt>
                <c:pt idx="696">
                  <c:v>45219</c:v>
                </c:pt>
                <c:pt idx="697">
                  <c:v>45218</c:v>
                </c:pt>
                <c:pt idx="698">
                  <c:v>45217</c:v>
                </c:pt>
                <c:pt idx="699">
                  <c:v>45216</c:v>
                </c:pt>
                <c:pt idx="700">
                  <c:v>45215</c:v>
                </c:pt>
                <c:pt idx="701">
                  <c:v>45212</c:v>
                </c:pt>
                <c:pt idx="702">
                  <c:v>45210</c:v>
                </c:pt>
                <c:pt idx="703">
                  <c:v>45209</c:v>
                </c:pt>
                <c:pt idx="704">
                  <c:v>45208</c:v>
                </c:pt>
                <c:pt idx="705">
                  <c:v>45205</c:v>
                </c:pt>
                <c:pt idx="706">
                  <c:v>45204</c:v>
                </c:pt>
                <c:pt idx="707">
                  <c:v>45203</c:v>
                </c:pt>
                <c:pt idx="708">
                  <c:v>45202</c:v>
                </c:pt>
                <c:pt idx="709">
                  <c:v>45201</c:v>
                </c:pt>
                <c:pt idx="710">
                  <c:v>45198</c:v>
                </c:pt>
                <c:pt idx="711">
                  <c:v>45197</c:v>
                </c:pt>
                <c:pt idx="712">
                  <c:v>45196</c:v>
                </c:pt>
                <c:pt idx="713">
                  <c:v>45195</c:v>
                </c:pt>
                <c:pt idx="714">
                  <c:v>45194</c:v>
                </c:pt>
                <c:pt idx="715">
                  <c:v>45191</c:v>
                </c:pt>
                <c:pt idx="716">
                  <c:v>45190</c:v>
                </c:pt>
                <c:pt idx="717">
                  <c:v>45189</c:v>
                </c:pt>
                <c:pt idx="718">
                  <c:v>45188</c:v>
                </c:pt>
                <c:pt idx="719">
                  <c:v>45187</c:v>
                </c:pt>
                <c:pt idx="720">
                  <c:v>45184</c:v>
                </c:pt>
                <c:pt idx="721">
                  <c:v>45183</c:v>
                </c:pt>
                <c:pt idx="722">
                  <c:v>45182</c:v>
                </c:pt>
                <c:pt idx="723">
                  <c:v>45181</c:v>
                </c:pt>
                <c:pt idx="724">
                  <c:v>45180</c:v>
                </c:pt>
                <c:pt idx="725">
                  <c:v>45177</c:v>
                </c:pt>
                <c:pt idx="726">
                  <c:v>45175</c:v>
                </c:pt>
                <c:pt idx="727">
                  <c:v>45174</c:v>
                </c:pt>
                <c:pt idx="728">
                  <c:v>45173</c:v>
                </c:pt>
                <c:pt idx="729">
                  <c:v>45170</c:v>
                </c:pt>
                <c:pt idx="730">
                  <c:v>45169</c:v>
                </c:pt>
                <c:pt idx="731">
                  <c:v>45168</c:v>
                </c:pt>
                <c:pt idx="732">
                  <c:v>45167</c:v>
                </c:pt>
                <c:pt idx="733">
                  <c:v>45166</c:v>
                </c:pt>
                <c:pt idx="734">
                  <c:v>45163</c:v>
                </c:pt>
                <c:pt idx="735">
                  <c:v>45162</c:v>
                </c:pt>
                <c:pt idx="736">
                  <c:v>45161</c:v>
                </c:pt>
                <c:pt idx="737">
                  <c:v>45160</c:v>
                </c:pt>
                <c:pt idx="738">
                  <c:v>45159</c:v>
                </c:pt>
                <c:pt idx="739">
                  <c:v>45156</c:v>
                </c:pt>
                <c:pt idx="740">
                  <c:v>45155</c:v>
                </c:pt>
                <c:pt idx="741">
                  <c:v>45154</c:v>
                </c:pt>
                <c:pt idx="742">
                  <c:v>45153</c:v>
                </c:pt>
                <c:pt idx="743">
                  <c:v>45152</c:v>
                </c:pt>
                <c:pt idx="744">
                  <c:v>45149</c:v>
                </c:pt>
                <c:pt idx="745">
                  <c:v>45148</c:v>
                </c:pt>
                <c:pt idx="746">
                  <c:v>45147</c:v>
                </c:pt>
                <c:pt idx="747">
                  <c:v>45146</c:v>
                </c:pt>
                <c:pt idx="748">
                  <c:v>45145</c:v>
                </c:pt>
                <c:pt idx="749">
                  <c:v>45142</c:v>
                </c:pt>
                <c:pt idx="750">
                  <c:v>45141</c:v>
                </c:pt>
                <c:pt idx="751">
                  <c:v>45140</c:v>
                </c:pt>
                <c:pt idx="752">
                  <c:v>45139</c:v>
                </c:pt>
                <c:pt idx="753">
                  <c:v>45138</c:v>
                </c:pt>
                <c:pt idx="754">
                  <c:v>45135</c:v>
                </c:pt>
                <c:pt idx="755">
                  <c:v>45134</c:v>
                </c:pt>
                <c:pt idx="756">
                  <c:v>45133</c:v>
                </c:pt>
                <c:pt idx="757">
                  <c:v>45132</c:v>
                </c:pt>
                <c:pt idx="758">
                  <c:v>45131</c:v>
                </c:pt>
                <c:pt idx="759">
                  <c:v>45128</c:v>
                </c:pt>
                <c:pt idx="760">
                  <c:v>45127</c:v>
                </c:pt>
                <c:pt idx="761">
                  <c:v>45126</c:v>
                </c:pt>
                <c:pt idx="762">
                  <c:v>45125</c:v>
                </c:pt>
                <c:pt idx="763">
                  <c:v>45124</c:v>
                </c:pt>
                <c:pt idx="764">
                  <c:v>45121</c:v>
                </c:pt>
                <c:pt idx="765">
                  <c:v>45120</c:v>
                </c:pt>
                <c:pt idx="766">
                  <c:v>45119</c:v>
                </c:pt>
                <c:pt idx="767">
                  <c:v>45118</c:v>
                </c:pt>
                <c:pt idx="768">
                  <c:v>45117</c:v>
                </c:pt>
                <c:pt idx="769">
                  <c:v>45114</c:v>
                </c:pt>
                <c:pt idx="770">
                  <c:v>45113</c:v>
                </c:pt>
                <c:pt idx="771">
                  <c:v>45112</c:v>
                </c:pt>
                <c:pt idx="772">
                  <c:v>45111</c:v>
                </c:pt>
                <c:pt idx="773">
                  <c:v>45110</c:v>
                </c:pt>
                <c:pt idx="774">
                  <c:v>45107</c:v>
                </c:pt>
                <c:pt idx="775">
                  <c:v>45106</c:v>
                </c:pt>
                <c:pt idx="776">
                  <c:v>45105</c:v>
                </c:pt>
                <c:pt idx="777">
                  <c:v>45104</c:v>
                </c:pt>
                <c:pt idx="778">
                  <c:v>45103</c:v>
                </c:pt>
                <c:pt idx="779">
                  <c:v>45100</c:v>
                </c:pt>
                <c:pt idx="780">
                  <c:v>45099</c:v>
                </c:pt>
                <c:pt idx="781">
                  <c:v>45098</c:v>
                </c:pt>
                <c:pt idx="782">
                  <c:v>45097</c:v>
                </c:pt>
                <c:pt idx="783">
                  <c:v>45096</c:v>
                </c:pt>
                <c:pt idx="784">
                  <c:v>45093</c:v>
                </c:pt>
                <c:pt idx="785">
                  <c:v>45092</c:v>
                </c:pt>
                <c:pt idx="786">
                  <c:v>45091</c:v>
                </c:pt>
                <c:pt idx="787">
                  <c:v>45090</c:v>
                </c:pt>
                <c:pt idx="788">
                  <c:v>45089</c:v>
                </c:pt>
                <c:pt idx="789">
                  <c:v>45086</c:v>
                </c:pt>
                <c:pt idx="790">
                  <c:v>45084</c:v>
                </c:pt>
                <c:pt idx="791">
                  <c:v>45083</c:v>
                </c:pt>
                <c:pt idx="792">
                  <c:v>45082</c:v>
                </c:pt>
                <c:pt idx="793">
                  <c:v>45079</c:v>
                </c:pt>
                <c:pt idx="794">
                  <c:v>45078</c:v>
                </c:pt>
                <c:pt idx="795">
                  <c:v>45077</c:v>
                </c:pt>
                <c:pt idx="796">
                  <c:v>45076</c:v>
                </c:pt>
                <c:pt idx="797">
                  <c:v>45075</c:v>
                </c:pt>
                <c:pt idx="798">
                  <c:v>45072</c:v>
                </c:pt>
                <c:pt idx="799">
                  <c:v>45071</c:v>
                </c:pt>
                <c:pt idx="800">
                  <c:v>45070</c:v>
                </c:pt>
                <c:pt idx="801">
                  <c:v>45069</c:v>
                </c:pt>
                <c:pt idx="802">
                  <c:v>45068</c:v>
                </c:pt>
                <c:pt idx="803">
                  <c:v>45065</c:v>
                </c:pt>
                <c:pt idx="804">
                  <c:v>45064</c:v>
                </c:pt>
                <c:pt idx="805">
                  <c:v>45063</c:v>
                </c:pt>
                <c:pt idx="806">
                  <c:v>45062</c:v>
                </c:pt>
                <c:pt idx="807">
                  <c:v>45061</c:v>
                </c:pt>
                <c:pt idx="808">
                  <c:v>45058</c:v>
                </c:pt>
                <c:pt idx="809">
                  <c:v>45057</c:v>
                </c:pt>
                <c:pt idx="810">
                  <c:v>45056</c:v>
                </c:pt>
                <c:pt idx="811">
                  <c:v>45055</c:v>
                </c:pt>
                <c:pt idx="812">
                  <c:v>45054</c:v>
                </c:pt>
                <c:pt idx="813">
                  <c:v>45051</c:v>
                </c:pt>
                <c:pt idx="814">
                  <c:v>45050</c:v>
                </c:pt>
                <c:pt idx="815">
                  <c:v>45049</c:v>
                </c:pt>
                <c:pt idx="816">
                  <c:v>45048</c:v>
                </c:pt>
                <c:pt idx="817">
                  <c:v>45044</c:v>
                </c:pt>
                <c:pt idx="818">
                  <c:v>45043</c:v>
                </c:pt>
                <c:pt idx="819">
                  <c:v>45042</c:v>
                </c:pt>
                <c:pt idx="820">
                  <c:v>45041</c:v>
                </c:pt>
                <c:pt idx="821">
                  <c:v>45040</c:v>
                </c:pt>
                <c:pt idx="822">
                  <c:v>45036</c:v>
                </c:pt>
                <c:pt idx="823">
                  <c:v>45035</c:v>
                </c:pt>
                <c:pt idx="824">
                  <c:v>45034</c:v>
                </c:pt>
                <c:pt idx="825">
                  <c:v>45033</c:v>
                </c:pt>
                <c:pt idx="826">
                  <c:v>45030</c:v>
                </c:pt>
                <c:pt idx="827">
                  <c:v>45029</c:v>
                </c:pt>
                <c:pt idx="828">
                  <c:v>45028</c:v>
                </c:pt>
                <c:pt idx="829">
                  <c:v>45027</c:v>
                </c:pt>
                <c:pt idx="830">
                  <c:v>45026</c:v>
                </c:pt>
                <c:pt idx="831">
                  <c:v>45022</c:v>
                </c:pt>
                <c:pt idx="832">
                  <c:v>45021</c:v>
                </c:pt>
                <c:pt idx="833">
                  <c:v>45020</c:v>
                </c:pt>
                <c:pt idx="834">
                  <c:v>45019</c:v>
                </c:pt>
                <c:pt idx="835">
                  <c:v>45016</c:v>
                </c:pt>
                <c:pt idx="836">
                  <c:v>45015</c:v>
                </c:pt>
                <c:pt idx="837">
                  <c:v>45014</c:v>
                </c:pt>
                <c:pt idx="838">
                  <c:v>45013</c:v>
                </c:pt>
                <c:pt idx="839">
                  <c:v>45012</c:v>
                </c:pt>
                <c:pt idx="840">
                  <c:v>45009</c:v>
                </c:pt>
                <c:pt idx="841">
                  <c:v>45008</c:v>
                </c:pt>
                <c:pt idx="842">
                  <c:v>45007</c:v>
                </c:pt>
                <c:pt idx="843">
                  <c:v>45006</c:v>
                </c:pt>
                <c:pt idx="844">
                  <c:v>45005</c:v>
                </c:pt>
                <c:pt idx="845">
                  <c:v>45002</c:v>
                </c:pt>
                <c:pt idx="846">
                  <c:v>45001</c:v>
                </c:pt>
                <c:pt idx="847">
                  <c:v>45000</c:v>
                </c:pt>
                <c:pt idx="848">
                  <c:v>44999</c:v>
                </c:pt>
                <c:pt idx="849">
                  <c:v>44998</c:v>
                </c:pt>
                <c:pt idx="850">
                  <c:v>44995</c:v>
                </c:pt>
                <c:pt idx="851">
                  <c:v>44994</c:v>
                </c:pt>
                <c:pt idx="852">
                  <c:v>44993</c:v>
                </c:pt>
                <c:pt idx="853">
                  <c:v>44992</c:v>
                </c:pt>
                <c:pt idx="854">
                  <c:v>44991</c:v>
                </c:pt>
                <c:pt idx="855">
                  <c:v>44988</c:v>
                </c:pt>
                <c:pt idx="856">
                  <c:v>44987</c:v>
                </c:pt>
                <c:pt idx="857">
                  <c:v>44986</c:v>
                </c:pt>
                <c:pt idx="858">
                  <c:v>44985</c:v>
                </c:pt>
                <c:pt idx="859">
                  <c:v>44984</c:v>
                </c:pt>
                <c:pt idx="860">
                  <c:v>44981</c:v>
                </c:pt>
                <c:pt idx="861">
                  <c:v>44980</c:v>
                </c:pt>
                <c:pt idx="862">
                  <c:v>44979</c:v>
                </c:pt>
                <c:pt idx="863">
                  <c:v>44974</c:v>
                </c:pt>
                <c:pt idx="864">
                  <c:v>44973</c:v>
                </c:pt>
                <c:pt idx="865">
                  <c:v>44972</c:v>
                </c:pt>
                <c:pt idx="866">
                  <c:v>44971</c:v>
                </c:pt>
                <c:pt idx="867">
                  <c:v>44970</c:v>
                </c:pt>
                <c:pt idx="868">
                  <c:v>44967</c:v>
                </c:pt>
                <c:pt idx="869">
                  <c:v>44966</c:v>
                </c:pt>
                <c:pt idx="870">
                  <c:v>44965</c:v>
                </c:pt>
                <c:pt idx="871">
                  <c:v>44964</c:v>
                </c:pt>
                <c:pt idx="872">
                  <c:v>44963</c:v>
                </c:pt>
                <c:pt idx="873">
                  <c:v>44960</c:v>
                </c:pt>
                <c:pt idx="874">
                  <c:v>44959</c:v>
                </c:pt>
                <c:pt idx="875">
                  <c:v>44958</c:v>
                </c:pt>
                <c:pt idx="876">
                  <c:v>44957</c:v>
                </c:pt>
                <c:pt idx="877">
                  <c:v>44956</c:v>
                </c:pt>
                <c:pt idx="878">
                  <c:v>44953</c:v>
                </c:pt>
                <c:pt idx="879">
                  <c:v>44952</c:v>
                </c:pt>
                <c:pt idx="880">
                  <c:v>44951</c:v>
                </c:pt>
                <c:pt idx="881">
                  <c:v>44950</c:v>
                </c:pt>
                <c:pt idx="882">
                  <c:v>44949</c:v>
                </c:pt>
                <c:pt idx="883">
                  <c:v>44946</c:v>
                </c:pt>
                <c:pt idx="884">
                  <c:v>44945</c:v>
                </c:pt>
                <c:pt idx="885">
                  <c:v>44944</c:v>
                </c:pt>
                <c:pt idx="886">
                  <c:v>44943</c:v>
                </c:pt>
                <c:pt idx="887">
                  <c:v>44942</c:v>
                </c:pt>
                <c:pt idx="888">
                  <c:v>44939</c:v>
                </c:pt>
                <c:pt idx="889">
                  <c:v>44938</c:v>
                </c:pt>
                <c:pt idx="890">
                  <c:v>44937</c:v>
                </c:pt>
                <c:pt idx="891">
                  <c:v>44936</c:v>
                </c:pt>
                <c:pt idx="892">
                  <c:v>44935</c:v>
                </c:pt>
                <c:pt idx="893">
                  <c:v>44932</c:v>
                </c:pt>
                <c:pt idx="894">
                  <c:v>44931</c:v>
                </c:pt>
                <c:pt idx="895">
                  <c:v>44930</c:v>
                </c:pt>
                <c:pt idx="896">
                  <c:v>44929</c:v>
                </c:pt>
                <c:pt idx="897">
                  <c:v>44928</c:v>
                </c:pt>
                <c:pt idx="898">
                  <c:v>44924</c:v>
                </c:pt>
                <c:pt idx="899">
                  <c:v>44923</c:v>
                </c:pt>
                <c:pt idx="900">
                  <c:v>44922</c:v>
                </c:pt>
                <c:pt idx="901">
                  <c:v>44921</c:v>
                </c:pt>
                <c:pt idx="902">
                  <c:v>44918</c:v>
                </c:pt>
                <c:pt idx="903">
                  <c:v>44917</c:v>
                </c:pt>
                <c:pt idx="904">
                  <c:v>44916</c:v>
                </c:pt>
                <c:pt idx="905">
                  <c:v>44915</c:v>
                </c:pt>
                <c:pt idx="906">
                  <c:v>44914</c:v>
                </c:pt>
                <c:pt idx="907">
                  <c:v>44911</c:v>
                </c:pt>
                <c:pt idx="908">
                  <c:v>44910</c:v>
                </c:pt>
                <c:pt idx="909">
                  <c:v>44909</c:v>
                </c:pt>
                <c:pt idx="910">
                  <c:v>44908</c:v>
                </c:pt>
                <c:pt idx="911">
                  <c:v>44907</c:v>
                </c:pt>
                <c:pt idx="912">
                  <c:v>44904</c:v>
                </c:pt>
                <c:pt idx="913">
                  <c:v>44903</c:v>
                </c:pt>
                <c:pt idx="914">
                  <c:v>44902</c:v>
                </c:pt>
                <c:pt idx="915">
                  <c:v>44901</c:v>
                </c:pt>
                <c:pt idx="916">
                  <c:v>44900</c:v>
                </c:pt>
                <c:pt idx="917">
                  <c:v>44897</c:v>
                </c:pt>
                <c:pt idx="918">
                  <c:v>44896</c:v>
                </c:pt>
                <c:pt idx="919">
                  <c:v>44895</c:v>
                </c:pt>
                <c:pt idx="920">
                  <c:v>44894</c:v>
                </c:pt>
                <c:pt idx="921">
                  <c:v>44893</c:v>
                </c:pt>
                <c:pt idx="922">
                  <c:v>44890</c:v>
                </c:pt>
                <c:pt idx="923">
                  <c:v>44889</c:v>
                </c:pt>
                <c:pt idx="924">
                  <c:v>44888</c:v>
                </c:pt>
                <c:pt idx="925">
                  <c:v>44887</c:v>
                </c:pt>
                <c:pt idx="926">
                  <c:v>44886</c:v>
                </c:pt>
                <c:pt idx="927">
                  <c:v>44883</c:v>
                </c:pt>
                <c:pt idx="928">
                  <c:v>44882</c:v>
                </c:pt>
                <c:pt idx="929">
                  <c:v>44881</c:v>
                </c:pt>
                <c:pt idx="930">
                  <c:v>44879</c:v>
                </c:pt>
                <c:pt idx="931">
                  <c:v>44876</c:v>
                </c:pt>
                <c:pt idx="932">
                  <c:v>44875</c:v>
                </c:pt>
                <c:pt idx="933">
                  <c:v>44874</c:v>
                </c:pt>
                <c:pt idx="934">
                  <c:v>44873</c:v>
                </c:pt>
                <c:pt idx="935">
                  <c:v>44872</c:v>
                </c:pt>
                <c:pt idx="936">
                  <c:v>44869</c:v>
                </c:pt>
                <c:pt idx="937">
                  <c:v>44868</c:v>
                </c:pt>
                <c:pt idx="938">
                  <c:v>44866</c:v>
                </c:pt>
                <c:pt idx="939">
                  <c:v>44865</c:v>
                </c:pt>
                <c:pt idx="940">
                  <c:v>44862</c:v>
                </c:pt>
                <c:pt idx="941">
                  <c:v>44861</c:v>
                </c:pt>
                <c:pt idx="942">
                  <c:v>44860</c:v>
                </c:pt>
                <c:pt idx="943">
                  <c:v>44859</c:v>
                </c:pt>
                <c:pt idx="944">
                  <c:v>44858</c:v>
                </c:pt>
                <c:pt idx="945">
                  <c:v>44855</c:v>
                </c:pt>
                <c:pt idx="946">
                  <c:v>44854</c:v>
                </c:pt>
                <c:pt idx="947">
                  <c:v>44853</c:v>
                </c:pt>
                <c:pt idx="948">
                  <c:v>44852</c:v>
                </c:pt>
                <c:pt idx="949">
                  <c:v>44851</c:v>
                </c:pt>
                <c:pt idx="950">
                  <c:v>44848</c:v>
                </c:pt>
                <c:pt idx="951">
                  <c:v>44847</c:v>
                </c:pt>
                <c:pt idx="952">
                  <c:v>44845</c:v>
                </c:pt>
                <c:pt idx="953">
                  <c:v>44844</c:v>
                </c:pt>
                <c:pt idx="954">
                  <c:v>44841</c:v>
                </c:pt>
                <c:pt idx="955">
                  <c:v>44840</c:v>
                </c:pt>
                <c:pt idx="956">
                  <c:v>44839</c:v>
                </c:pt>
                <c:pt idx="957">
                  <c:v>44838</c:v>
                </c:pt>
                <c:pt idx="958">
                  <c:v>44837</c:v>
                </c:pt>
                <c:pt idx="959">
                  <c:v>44834</c:v>
                </c:pt>
                <c:pt idx="960">
                  <c:v>44833</c:v>
                </c:pt>
                <c:pt idx="961">
                  <c:v>44832</c:v>
                </c:pt>
                <c:pt idx="962">
                  <c:v>44831</c:v>
                </c:pt>
                <c:pt idx="963">
                  <c:v>44830</c:v>
                </c:pt>
                <c:pt idx="964">
                  <c:v>44827</c:v>
                </c:pt>
                <c:pt idx="965">
                  <c:v>44826</c:v>
                </c:pt>
                <c:pt idx="966">
                  <c:v>44825</c:v>
                </c:pt>
                <c:pt idx="967">
                  <c:v>44824</c:v>
                </c:pt>
                <c:pt idx="968">
                  <c:v>44823</c:v>
                </c:pt>
                <c:pt idx="969">
                  <c:v>44820</c:v>
                </c:pt>
                <c:pt idx="970">
                  <c:v>44819</c:v>
                </c:pt>
                <c:pt idx="971">
                  <c:v>44818</c:v>
                </c:pt>
                <c:pt idx="972">
                  <c:v>44817</c:v>
                </c:pt>
                <c:pt idx="973">
                  <c:v>44816</c:v>
                </c:pt>
                <c:pt idx="974">
                  <c:v>44813</c:v>
                </c:pt>
                <c:pt idx="975">
                  <c:v>44812</c:v>
                </c:pt>
                <c:pt idx="976">
                  <c:v>44810</c:v>
                </c:pt>
                <c:pt idx="977">
                  <c:v>44809</c:v>
                </c:pt>
                <c:pt idx="978">
                  <c:v>44806</c:v>
                </c:pt>
                <c:pt idx="979">
                  <c:v>44805</c:v>
                </c:pt>
                <c:pt idx="980">
                  <c:v>44804</c:v>
                </c:pt>
                <c:pt idx="981">
                  <c:v>44803</c:v>
                </c:pt>
                <c:pt idx="982">
                  <c:v>44802</c:v>
                </c:pt>
                <c:pt idx="983">
                  <c:v>44799</c:v>
                </c:pt>
                <c:pt idx="984">
                  <c:v>44798</c:v>
                </c:pt>
                <c:pt idx="985">
                  <c:v>44797</c:v>
                </c:pt>
                <c:pt idx="986">
                  <c:v>44796</c:v>
                </c:pt>
                <c:pt idx="987">
                  <c:v>44795</c:v>
                </c:pt>
                <c:pt idx="988">
                  <c:v>44792</c:v>
                </c:pt>
                <c:pt idx="989">
                  <c:v>44791</c:v>
                </c:pt>
                <c:pt idx="990">
                  <c:v>44790</c:v>
                </c:pt>
                <c:pt idx="991">
                  <c:v>44789</c:v>
                </c:pt>
                <c:pt idx="992">
                  <c:v>44788</c:v>
                </c:pt>
                <c:pt idx="993">
                  <c:v>44785</c:v>
                </c:pt>
                <c:pt idx="994">
                  <c:v>44784</c:v>
                </c:pt>
                <c:pt idx="995">
                  <c:v>44783</c:v>
                </c:pt>
                <c:pt idx="996">
                  <c:v>44782</c:v>
                </c:pt>
                <c:pt idx="997">
                  <c:v>44781</c:v>
                </c:pt>
                <c:pt idx="998">
                  <c:v>44778</c:v>
                </c:pt>
                <c:pt idx="999">
                  <c:v>44777</c:v>
                </c:pt>
                <c:pt idx="1000">
                  <c:v>44776</c:v>
                </c:pt>
                <c:pt idx="1001">
                  <c:v>44775</c:v>
                </c:pt>
                <c:pt idx="1002">
                  <c:v>44774</c:v>
                </c:pt>
                <c:pt idx="1003">
                  <c:v>44771</c:v>
                </c:pt>
                <c:pt idx="1004">
                  <c:v>44770</c:v>
                </c:pt>
                <c:pt idx="1005">
                  <c:v>44769</c:v>
                </c:pt>
                <c:pt idx="1006">
                  <c:v>44768</c:v>
                </c:pt>
                <c:pt idx="1007">
                  <c:v>44767</c:v>
                </c:pt>
                <c:pt idx="1008">
                  <c:v>44764</c:v>
                </c:pt>
                <c:pt idx="1009">
                  <c:v>44763</c:v>
                </c:pt>
                <c:pt idx="1010">
                  <c:v>44762</c:v>
                </c:pt>
                <c:pt idx="1011">
                  <c:v>44761</c:v>
                </c:pt>
                <c:pt idx="1012">
                  <c:v>44760</c:v>
                </c:pt>
                <c:pt idx="1013">
                  <c:v>44757</c:v>
                </c:pt>
                <c:pt idx="1014">
                  <c:v>44756</c:v>
                </c:pt>
                <c:pt idx="1015">
                  <c:v>44755</c:v>
                </c:pt>
                <c:pt idx="1016">
                  <c:v>44754</c:v>
                </c:pt>
                <c:pt idx="1017">
                  <c:v>44753</c:v>
                </c:pt>
                <c:pt idx="1018">
                  <c:v>44750</c:v>
                </c:pt>
                <c:pt idx="1019">
                  <c:v>44749</c:v>
                </c:pt>
                <c:pt idx="1020">
                  <c:v>44748</c:v>
                </c:pt>
                <c:pt idx="1021">
                  <c:v>44747</c:v>
                </c:pt>
                <c:pt idx="1022">
                  <c:v>44746</c:v>
                </c:pt>
                <c:pt idx="1023">
                  <c:v>44743</c:v>
                </c:pt>
                <c:pt idx="1024">
                  <c:v>44742</c:v>
                </c:pt>
                <c:pt idx="1025">
                  <c:v>44741</c:v>
                </c:pt>
                <c:pt idx="1026">
                  <c:v>44740</c:v>
                </c:pt>
                <c:pt idx="1027">
                  <c:v>44739</c:v>
                </c:pt>
                <c:pt idx="1028">
                  <c:v>44736</c:v>
                </c:pt>
                <c:pt idx="1029">
                  <c:v>44735</c:v>
                </c:pt>
                <c:pt idx="1030">
                  <c:v>44734</c:v>
                </c:pt>
                <c:pt idx="1031">
                  <c:v>44733</c:v>
                </c:pt>
                <c:pt idx="1032">
                  <c:v>44732</c:v>
                </c:pt>
                <c:pt idx="1033">
                  <c:v>44729</c:v>
                </c:pt>
                <c:pt idx="1034">
                  <c:v>44727</c:v>
                </c:pt>
                <c:pt idx="1035">
                  <c:v>44726</c:v>
                </c:pt>
                <c:pt idx="1036">
                  <c:v>44725</c:v>
                </c:pt>
                <c:pt idx="1037">
                  <c:v>44722</c:v>
                </c:pt>
                <c:pt idx="1038">
                  <c:v>44721</c:v>
                </c:pt>
                <c:pt idx="1039">
                  <c:v>44720</c:v>
                </c:pt>
                <c:pt idx="1040">
                  <c:v>44719</c:v>
                </c:pt>
                <c:pt idx="1041">
                  <c:v>44718</c:v>
                </c:pt>
                <c:pt idx="1042">
                  <c:v>44715</c:v>
                </c:pt>
                <c:pt idx="1043">
                  <c:v>44714</c:v>
                </c:pt>
                <c:pt idx="1044">
                  <c:v>44713</c:v>
                </c:pt>
                <c:pt idx="1045">
                  <c:v>44712</c:v>
                </c:pt>
                <c:pt idx="1046">
                  <c:v>44711</c:v>
                </c:pt>
                <c:pt idx="1047">
                  <c:v>44708</c:v>
                </c:pt>
                <c:pt idx="1048">
                  <c:v>44707</c:v>
                </c:pt>
                <c:pt idx="1049">
                  <c:v>44706</c:v>
                </c:pt>
                <c:pt idx="1050">
                  <c:v>44705</c:v>
                </c:pt>
                <c:pt idx="1051">
                  <c:v>44704</c:v>
                </c:pt>
                <c:pt idx="1052">
                  <c:v>44701</c:v>
                </c:pt>
                <c:pt idx="1053">
                  <c:v>44700</c:v>
                </c:pt>
                <c:pt idx="1054">
                  <c:v>44699</c:v>
                </c:pt>
                <c:pt idx="1055">
                  <c:v>44698</c:v>
                </c:pt>
                <c:pt idx="1056">
                  <c:v>44697</c:v>
                </c:pt>
                <c:pt idx="1057">
                  <c:v>44694</c:v>
                </c:pt>
                <c:pt idx="1058">
                  <c:v>44693</c:v>
                </c:pt>
                <c:pt idx="1059">
                  <c:v>44692</c:v>
                </c:pt>
                <c:pt idx="1060">
                  <c:v>44691</c:v>
                </c:pt>
                <c:pt idx="1061">
                  <c:v>44690</c:v>
                </c:pt>
                <c:pt idx="1062">
                  <c:v>44687</c:v>
                </c:pt>
                <c:pt idx="1063">
                  <c:v>44686</c:v>
                </c:pt>
                <c:pt idx="1064">
                  <c:v>44685</c:v>
                </c:pt>
                <c:pt idx="1065">
                  <c:v>44684</c:v>
                </c:pt>
                <c:pt idx="1066">
                  <c:v>44683</c:v>
                </c:pt>
                <c:pt idx="1067">
                  <c:v>44680</c:v>
                </c:pt>
                <c:pt idx="1068">
                  <c:v>44679</c:v>
                </c:pt>
                <c:pt idx="1069">
                  <c:v>44678</c:v>
                </c:pt>
                <c:pt idx="1070">
                  <c:v>44677</c:v>
                </c:pt>
                <c:pt idx="1071">
                  <c:v>44676</c:v>
                </c:pt>
                <c:pt idx="1072">
                  <c:v>44673</c:v>
                </c:pt>
                <c:pt idx="1073">
                  <c:v>44671</c:v>
                </c:pt>
                <c:pt idx="1074">
                  <c:v>44670</c:v>
                </c:pt>
                <c:pt idx="1075">
                  <c:v>44669</c:v>
                </c:pt>
                <c:pt idx="1076">
                  <c:v>44665</c:v>
                </c:pt>
                <c:pt idx="1077">
                  <c:v>44664</c:v>
                </c:pt>
                <c:pt idx="1078">
                  <c:v>44663</c:v>
                </c:pt>
                <c:pt idx="1079">
                  <c:v>44662</c:v>
                </c:pt>
                <c:pt idx="1080">
                  <c:v>44659</c:v>
                </c:pt>
                <c:pt idx="1081">
                  <c:v>44658</c:v>
                </c:pt>
                <c:pt idx="1082">
                  <c:v>44657</c:v>
                </c:pt>
                <c:pt idx="1083">
                  <c:v>44656</c:v>
                </c:pt>
                <c:pt idx="1084">
                  <c:v>44655</c:v>
                </c:pt>
                <c:pt idx="1085">
                  <c:v>44652</c:v>
                </c:pt>
                <c:pt idx="1086">
                  <c:v>44651</c:v>
                </c:pt>
                <c:pt idx="1087">
                  <c:v>44650</c:v>
                </c:pt>
                <c:pt idx="1088">
                  <c:v>44649</c:v>
                </c:pt>
                <c:pt idx="1089">
                  <c:v>44648</c:v>
                </c:pt>
                <c:pt idx="1090">
                  <c:v>44645</c:v>
                </c:pt>
                <c:pt idx="1091">
                  <c:v>44644</c:v>
                </c:pt>
                <c:pt idx="1092">
                  <c:v>44643</c:v>
                </c:pt>
                <c:pt idx="1093">
                  <c:v>44642</c:v>
                </c:pt>
                <c:pt idx="1094">
                  <c:v>44641</c:v>
                </c:pt>
                <c:pt idx="1095">
                  <c:v>44638</c:v>
                </c:pt>
                <c:pt idx="1096">
                  <c:v>44637</c:v>
                </c:pt>
                <c:pt idx="1097">
                  <c:v>44636</c:v>
                </c:pt>
                <c:pt idx="1098">
                  <c:v>44635</c:v>
                </c:pt>
                <c:pt idx="1099">
                  <c:v>44634</c:v>
                </c:pt>
                <c:pt idx="1100">
                  <c:v>44631</c:v>
                </c:pt>
                <c:pt idx="1101">
                  <c:v>44630</c:v>
                </c:pt>
                <c:pt idx="1102">
                  <c:v>44629</c:v>
                </c:pt>
                <c:pt idx="1103">
                  <c:v>44628</c:v>
                </c:pt>
                <c:pt idx="1104">
                  <c:v>44627</c:v>
                </c:pt>
                <c:pt idx="1105">
                  <c:v>44624</c:v>
                </c:pt>
                <c:pt idx="1106">
                  <c:v>44623</c:v>
                </c:pt>
                <c:pt idx="1107">
                  <c:v>44622</c:v>
                </c:pt>
                <c:pt idx="1108">
                  <c:v>44617</c:v>
                </c:pt>
                <c:pt idx="1109">
                  <c:v>44616</c:v>
                </c:pt>
                <c:pt idx="1110">
                  <c:v>44615</c:v>
                </c:pt>
                <c:pt idx="1111">
                  <c:v>44614</c:v>
                </c:pt>
                <c:pt idx="1112">
                  <c:v>44613</c:v>
                </c:pt>
                <c:pt idx="1113">
                  <c:v>44610</c:v>
                </c:pt>
                <c:pt idx="1114">
                  <c:v>44609</c:v>
                </c:pt>
                <c:pt idx="1115">
                  <c:v>44608</c:v>
                </c:pt>
                <c:pt idx="1116">
                  <c:v>44607</c:v>
                </c:pt>
                <c:pt idx="1117">
                  <c:v>44606</c:v>
                </c:pt>
                <c:pt idx="1118">
                  <c:v>44603</c:v>
                </c:pt>
                <c:pt idx="1119">
                  <c:v>44602</c:v>
                </c:pt>
                <c:pt idx="1120">
                  <c:v>44601</c:v>
                </c:pt>
                <c:pt idx="1121">
                  <c:v>44600</c:v>
                </c:pt>
                <c:pt idx="1122">
                  <c:v>44599</c:v>
                </c:pt>
                <c:pt idx="1123">
                  <c:v>44596</c:v>
                </c:pt>
                <c:pt idx="1124">
                  <c:v>44595</c:v>
                </c:pt>
                <c:pt idx="1125">
                  <c:v>44594</c:v>
                </c:pt>
                <c:pt idx="1126">
                  <c:v>44593</c:v>
                </c:pt>
                <c:pt idx="1127">
                  <c:v>44592</c:v>
                </c:pt>
                <c:pt idx="1128">
                  <c:v>44589</c:v>
                </c:pt>
                <c:pt idx="1129">
                  <c:v>44588</c:v>
                </c:pt>
                <c:pt idx="1130">
                  <c:v>44587</c:v>
                </c:pt>
                <c:pt idx="1131">
                  <c:v>44586</c:v>
                </c:pt>
                <c:pt idx="1132">
                  <c:v>44585</c:v>
                </c:pt>
                <c:pt idx="1133">
                  <c:v>44582</c:v>
                </c:pt>
                <c:pt idx="1134">
                  <c:v>44581</c:v>
                </c:pt>
                <c:pt idx="1135">
                  <c:v>44580</c:v>
                </c:pt>
                <c:pt idx="1136">
                  <c:v>44579</c:v>
                </c:pt>
                <c:pt idx="1137">
                  <c:v>44578</c:v>
                </c:pt>
                <c:pt idx="1138">
                  <c:v>44575</c:v>
                </c:pt>
                <c:pt idx="1139">
                  <c:v>44574</c:v>
                </c:pt>
                <c:pt idx="1140">
                  <c:v>44573</c:v>
                </c:pt>
                <c:pt idx="1141">
                  <c:v>44572</c:v>
                </c:pt>
                <c:pt idx="1142">
                  <c:v>44571</c:v>
                </c:pt>
                <c:pt idx="1143">
                  <c:v>44568</c:v>
                </c:pt>
                <c:pt idx="1144">
                  <c:v>44567</c:v>
                </c:pt>
                <c:pt idx="1145">
                  <c:v>44566</c:v>
                </c:pt>
                <c:pt idx="1146">
                  <c:v>44565</c:v>
                </c:pt>
                <c:pt idx="1147">
                  <c:v>44564</c:v>
                </c:pt>
                <c:pt idx="1148">
                  <c:v>44560</c:v>
                </c:pt>
                <c:pt idx="1149">
                  <c:v>44559</c:v>
                </c:pt>
                <c:pt idx="1150">
                  <c:v>44558</c:v>
                </c:pt>
                <c:pt idx="1151">
                  <c:v>44557</c:v>
                </c:pt>
                <c:pt idx="1152">
                  <c:v>44553</c:v>
                </c:pt>
                <c:pt idx="1153">
                  <c:v>44552</c:v>
                </c:pt>
                <c:pt idx="1154">
                  <c:v>44551</c:v>
                </c:pt>
                <c:pt idx="1155">
                  <c:v>44550</c:v>
                </c:pt>
                <c:pt idx="1156">
                  <c:v>44547</c:v>
                </c:pt>
                <c:pt idx="1157">
                  <c:v>44546</c:v>
                </c:pt>
                <c:pt idx="1158">
                  <c:v>44545</c:v>
                </c:pt>
                <c:pt idx="1159">
                  <c:v>44544</c:v>
                </c:pt>
                <c:pt idx="1160">
                  <c:v>44543</c:v>
                </c:pt>
                <c:pt idx="1161">
                  <c:v>44540</c:v>
                </c:pt>
                <c:pt idx="1162">
                  <c:v>44539</c:v>
                </c:pt>
                <c:pt idx="1163">
                  <c:v>44538</c:v>
                </c:pt>
                <c:pt idx="1164">
                  <c:v>44537</c:v>
                </c:pt>
                <c:pt idx="1165">
                  <c:v>44536</c:v>
                </c:pt>
                <c:pt idx="1166">
                  <c:v>44533</c:v>
                </c:pt>
                <c:pt idx="1167">
                  <c:v>44532</c:v>
                </c:pt>
                <c:pt idx="1168">
                  <c:v>44531</c:v>
                </c:pt>
                <c:pt idx="1169">
                  <c:v>44530</c:v>
                </c:pt>
                <c:pt idx="1170">
                  <c:v>44529</c:v>
                </c:pt>
                <c:pt idx="1171">
                  <c:v>44526</c:v>
                </c:pt>
                <c:pt idx="1172">
                  <c:v>44525</c:v>
                </c:pt>
                <c:pt idx="1173">
                  <c:v>44524</c:v>
                </c:pt>
                <c:pt idx="1174">
                  <c:v>44523</c:v>
                </c:pt>
                <c:pt idx="1175">
                  <c:v>44522</c:v>
                </c:pt>
                <c:pt idx="1176">
                  <c:v>44519</c:v>
                </c:pt>
                <c:pt idx="1177">
                  <c:v>44518</c:v>
                </c:pt>
                <c:pt idx="1178">
                  <c:v>44517</c:v>
                </c:pt>
                <c:pt idx="1179">
                  <c:v>44516</c:v>
                </c:pt>
                <c:pt idx="1180">
                  <c:v>44512</c:v>
                </c:pt>
                <c:pt idx="1181">
                  <c:v>44511</c:v>
                </c:pt>
                <c:pt idx="1182">
                  <c:v>44510</c:v>
                </c:pt>
                <c:pt idx="1183">
                  <c:v>44509</c:v>
                </c:pt>
                <c:pt idx="1184">
                  <c:v>44508</c:v>
                </c:pt>
                <c:pt idx="1185">
                  <c:v>44505</c:v>
                </c:pt>
                <c:pt idx="1186">
                  <c:v>44504</c:v>
                </c:pt>
                <c:pt idx="1187">
                  <c:v>44503</c:v>
                </c:pt>
                <c:pt idx="1188">
                  <c:v>44501</c:v>
                </c:pt>
                <c:pt idx="1189">
                  <c:v>44498</c:v>
                </c:pt>
                <c:pt idx="1190">
                  <c:v>44497</c:v>
                </c:pt>
                <c:pt idx="1191">
                  <c:v>44496</c:v>
                </c:pt>
                <c:pt idx="1192">
                  <c:v>44495</c:v>
                </c:pt>
                <c:pt idx="1193">
                  <c:v>44494</c:v>
                </c:pt>
                <c:pt idx="1194">
                  <c:v>44491</c:v>
                </c:pt>
                <c:pt idx="1195">
                  <c:v>44490</c:v>
                </c:pt>
                <c:pt idx="1196">
                  <c:v>44489</c:v>
                </c:pt>
                <c:pt idx="1197">
                  <c:v>44488</c:v>
                </c:pt>
                <c:pt idx="1198">
                  <c:v>44487</c:v>
                </c:pt>
                <c:pt idx="1199">
                  <c:v>44484</c:v>
                </c:pt>
                <c:pt idx="1200">
                  <c:v>44483</c:v>
                </c:pt>
                <c:pt idx="1201">
                  <c:v>44482</c:v>
                </c:pt>
                <c:pt idx="1202">
                  <c:v>44480</c:v>
                </c:pt>
                <c:pt idx="1203">
                  <c:v>44477</c:v>
                </c:pt>
                <c:pt idx="1204">
                  <c:v>44476</c:v>
                </c:pt>
                <c:pt idx="1205">
                  <c:v>44475</c:v>
                </c:pt>
                <c:pt idx="1206">
                  <c:v>44474</c:v>
                </c:pt>
                <c:pt idx="1207">
                  <c:v>44473</c:v>
                </c:pt>
                <c:pt idx="1208">
                  <c:v>44470</c:v>
                </c:pt>
                <c:pt idx="1209">
                  <c:v>44469</c:v>
                </c:pt>
                <c:pt idx="1210">
                  <c:v>44468</c:v>
                </c:pt>
                <c:pt idx="1211">
                  <c:v>44467</c:v>
                </c:pt>
                <c:pt idx="1212">
                  <c:v>44466</c:v>
                </c:pt>
                <c:pt idx="1213">
                  <c:v>44463</c:v>
                </c:pt>
                <c:pt idx="1214">
                  <c:v>44462</c:v>
                </c:pt>
                <c:pt idx="1215">
                  <c:v>44461</c:v>
                </c:pt>
                <c:pt idx="1216">
                  <c:v>44460</c:v>
                </c:pt>
                <c:pt idx="1217">
                  <c:v>44459</c:v>
                </c:pt>
                <c:pt idx="1218">
                  <c:v>44456</c:v>
                </c:pt>
                <c:pt idx="1219">
                  <c:v>44455</c:v>
                </c:pt>
                <c:pt idx="1220">
                  <c:v>44454</c:v>
                </c:pt>
                <c:pt idx="1221">
                  <c:v>44453</c:v>
                </c:pt>
                <c:pt idx="1222">
                  <c:v>44452</c:v>
                </c:pt>
                <c:pt idx="1223">
                  <c:v>44449</c:v>
                </c:pt>
                <c:pt idx="1224">
                  <c:v>44448</c:v>
                </c:pt>
                <c:pt idx="1225">
                  <c:v>44447</c:v>
                </c:pt>
                <c:pt idx="1226">
                  <c:v>44445</c:v>
                </c:pt>
                <c:pt idx="1227">
                  <c:v>44442</c:v>
                </c:pt>
                <c:pt idx="1228">
                  <c:v>44441</c:v>
                </c:pt>
                <c:pt idx="1229">
                  <c:v>44440</c:v>
                </c:pt>
                <c:pt idx="1230">
                  <c:v>44439</c:v>
                </c:pt>
                <c:pt idx="1231">
                  <c:v>44438</c:v>
                </c:pt>
                <c:pt idx="1232">
                  <c:v>44435</c:v>
                </c:pt>
                <c:pt idx="1233">
                  <c:v>44434</c:v>
                </c:pt>
                <c:pt idx="1234">
                  <c:v>44433</c:v>
                </c:pt>
                <c:pt idx="1235">
                  <c:v>44432</c:v>
                </c:pt>
                <c:pt idx="1236">
                  <c:v>44431</c:v>
                </c:pt>
                <c:pt idx="1237">
                  <c:v>44428</c:v>
                </c:pt>
                <c:pt idx="1238">
                  <c:v>44427</c:v>
                </c:pt>
                <c:pt idx="1239">
                  <c:v>44426</c:v>
                </c:pt>
                <c:pt idx="1240">
                  <c:v>44425</c:v>
                </c:pt>
                <c:pt idx="1241">
                  <c:v>44424</c:v>
                </c:pt>
                <c:pt idx="1242">
                  <c:v>44421</c:v>
                </c:pt>
                <c:pt idx="1243">
                  <c:v>44420</c:v>
                </c:pt>
                <c:pt idx="1244">
                  <c:v>44419</c:v>
                </c:pt>
                <c:pt idx="1245">
                  <c:v>44418</c:v>
                </c:pt>
                <c:pt idx="1246">
                  <c:v>44417</c:v>
                </c:pt>
                <c:pt idx="1247">
                  <c:v>44414</c:v>
                </c:pt>
                <c:pt idx="1248">
                  <c:v>44413</c:v>
                </c:pt>
                <c:pt idx="1249">
                  <c:v>44412</c:v>
                </c:pt>
                <c:pt idx="1250">
                  <c:v>44411</c:v>
                </c:pt>
                <c:pt idx="1251">
                  <c:v>44410</c:v>
                </c:pt>
                <c:pt idx="1252">
                  <c:v>44407</c:v>
                </c:pt>
                <c:pt idx="1253">
                  <c:v>44406</c:v>
                </c:pt>
                <c:pt idx="1254">
                  <c:v>44405</c:v>
                </c:pt>
                <c:pt idx="1255">
                  <c:v>44404</c:v>
                </c:pt>
                <c:pt idx="1256">
                  <c:v>44403</c:v>
                </c:pt>
                <c:pt idx="1257">
                  <c:v>44400</c:v>
                </c:pt>
                <c:pt idx="1258">
                  <c:v>44399</c:v>
                </c:pt>
                <c:pt idx="1259">
                  <c:v>44398</c:v>
                </c:pt>
                <c:pt idx="1260">
                  <c:v>44397</c:v>
                </c:pt>
                <c:pt idx="1261">
                  <c:v>44396</c:v>
                </c:pt>
                <c:pt idx="1262">
                  <c:v>44393</c:v>
                </c:pt>
                <c:pt idx="1263">
                  <c:v>44392</c:v>
                </c:pt>
                <c:pt idx="1264">
                  <c:v>44391</c:v>
                </c:pt>
                <c:pt idx="1265">
                  <c:v>44390</c:v>
                </c:pt>
                <c:pt idx="1266">
                  <c:v>44389</c:v>
                </c:pt>
                <c:pt idx="1267">
                  <c:v>44385</c:v>
                </c:pt>
                <c:pt idx="1268">
                  <c:v>44384</c:v>
                </c:pt>
                <c:pt idx="1269">
                  <c:v>44383</c:v>
                </c:pt>
                <c:pt idx="1270">
                  <c:v>44382</c:v>
                </c:pt>
                <c:pt idx="1271">
                  <c:v>44379</c:v>
                </c:pt>
                <c:pt idx="1272">
                  <c:v>44378</c:v>
                </c:pt>
                <c:pt idx="1273">
                  <c:v>44377</c:v>
                </c:pt>
                <c:pt idx="1274">
                  <c:v>44376</c:v>
                </c:pt>
                <c:pt idx="1275">
                  <c:v>44375</c:v>
                </c:pt>
                <c:pt idx="1276">
                  <c:v>44372</c:v>
                </c:pt>
                <c:pt idx="1277">
                  <c:v>44371</c:v>
                </c:pt>
                <c:pt idx="1278">
                  <c:v>44370</c:v>
                </c:pt>
                <c:pt idx="1279">
                  <c:v>44369</c:v>
                </c:pt>
                <c:pt idx="1280">
                  <c:v>44368</c:v>
                </c:pt>
                <c:pt idx="1281">
                  <c:v>44365</c:v>
                </c:pt>
                <c:pt idx="1282">
                  <c:v>44364</c:v>
                </c:pt>
                <c:pt idx="1283">
                  <c:v>44363</c:v>
                </c:pt>
                <c:pt idx="1284">
                  <c:v>44362</c:v>
                </c:pt>
                <c:pt idx="1285">
                  <c:v>44361</c:v>
                </c:pt>
                <c:pt idx="1286">
                  <c:v>44358</c:v>
                </c:pt>
                <c:pt idx="1287">
                  <c:v>44357</c:v>
                </c:pt>
                <c:pt idx="1288">
                  <c:v>44356</c:v>
                </c:pt>
                <c:pt idx="1289">
                  <c:v>44355</c:v>
                </c:pt>
                <c:pt idx="1290">
                  <c:v>44354</c:v>
                </c:pt>
                <c:pt idx="1291">
                  <c:v>44351</c:v>
                </c:pt>
                <c:pt idx="1292">
                  <c:v>44349</c:v>
                </c:pt>
                <c:pt idx="1293">
                  <c:v>44348</c:v>
                </c:pt>
                <c:pt idx="1294">
                  <c:v>44347</c:v>
                </c:pt>
                <c:pt idx="1295">
                  <c:v>44344</c:v>
                </c:pt>
                <c:pt idx="1296">
                  <c:v>44343</c:v>
                </c:pt>
                <c:pt idx="1297">
                  <c:v>44342</c:v>
                </c:pt>
                <c:pt idx="1298">
                  <c:v>44341</c:v>
                </c:pt>
                <c:pt idx="1299">
                  <c:v>44340</c:v>
                </c:pt>
                <c:pt idx="1300">
                  <c:v>44337</c:v>
                </c:pt>
                <c:pt idx="1301">
                  <c:v>44336</c:v>
                </c:pt>
                <c:pt idx="1302">
                  <c:v>44335</c:v>
                </c:pt>
                <c:pt idx="1303">
                  <c:v>44334</c:v>
                </c:pt>
                <c:pt idx="1304">
                  <c:v>44333</c:v>
                </c:pt>
                <c:pt idx="1305">
                  <c:v>44330</c:v>
                </c:pt>
                <c:pt idx="1306">
                  <c:v>44329</c:v>
                </c:pt>
                <c:pt idx="1307">
                  <c:v>44328</c:v>
                </c:pt>
                <c:pt idx="1308">
                  <c:v>44327</c:v>
                </c:pt>
                <c:pt idx="1309">
                  <c:v>44326</c:v>
                </c:pt>
                <c:pt idx="1310">
                  <c:v>44323</c:v>
                </c:pt>
                <c:pt idx="1311">
                  <c:v>44322</c:v>
                </c:pt>
                <c:pt idx="1312">
                  <c:v>44321</c:v>
                </c:pt>
                <c:pt idx="1313">
                  <c:v>44320</c:v>
                </c:pt>
                <c:pt idx="1314">
                  <c:v>44319</c:v>
                </c:pt>
                <c:pt idx="1315">
                  <c:v>44316</c:v>
                </c:pt>
                <c:pt idx="1316">
                  <c:v>44315</c:v>
                </c:pt>
                <c:pt idx="1317">
                  <c:v>44314</c:v>
                </c:pt>
                <c:pt idx="1318">
                  <c:v>44313</c:v>
                </c:pt>
                <c:pt idx="1319">
                  <c:v>44312</c:v>
                </c:pt>
                <c:pt idx="1320">
                  <c:v>44309</c:v>
                </c:pt>
                <c:pt idx="1321">
                  <c:v>44308</c:v>
                </c:pt>
                <c:pt idx="1322">
                  <c:v>44306</c:v>
                </c:pt>
                <c:pt idx="1323">
                  <c:v>44305</c:v>
                </c:pt>
                <c:pt idx="1324">
                  <c:v>44302</c:v>
                </c:pt>
                <c:pt idx="1325">
                  <c:v>44301</c:v>
                </c:pt>
                <c:pt idx="1326">
                  <c:v>44300</c:v>
                </c:pt>
                <c:pt idx="1327">
                  <c:v>44299</c:v>
                </c:pt>
                <c:pt idx="1328">
                  <c:v>44298</c:v>
                </c:pt>
                <c:pt idx="1329">
                  <c:v>44295</c:v>
                </c:pt>
                <c:pt idx="1330">
                  <c:v>44294</c:v>
                </c:pt>
                <c:pt idx="1331">
                  <c:v>44293</c:v>
                </c:pt>
                <c:pt idx="1332">
                  <c:v>44292</c:v>
                </c:pt>
                <c:pt idx="1333">
                  <c:v>44291</c:v>
                </c:pt>
                <c:pt idx="1334">
                  <c:v>44287</c:v>
                </c:pt>
                <c:pt idx="1335">
                  <c:v>44286</c:v>
                </c:pt>
                <c:pt idx="1336">
                  <c:v>44285</c:v>
                </c:pt>
                <c:pt idx="1337">
                  <c:v>44284</c:v>
                </c:pt>
                <c:pt idx="1338">
                  <c:v>44281</c:v>
                </c:pt>
                <c:pt idx="1339">
                  <c:v>44280</c:v>
                </c:pt>
                <c:pt idx="1340">
                  <c:v>44279</c:v>
                </c:pt>
                <c:pt idx="1341">
                  <c:v>44278</c:v>
                </c:pt>
                <c:pt idx="1342">
                  <c:v>44277</c:v>
                </c:pt>
                <c:pt idx="1343">
                  <c:v>44274</c:v>
                </c:pt>
                <c:pt idx="1344">
                  <c:v>44273</c:v>
                </c:pt>
                <c:pt idx="1345">
                  <c:v>44272</c:v>
                </c:pt>
                <c:pt idx="1346">
                  <c:v>44271</c:v>
                </c:pt>
                <c:pt idx="1347">
                  <c:v>44270</c:v>
                </c:pt>
                <c:pt idx="1348">
                  <c:v>44267</c:v>
                </c:pt>
                <c:pt idx="1349">
                  <c:v>44266</c:v>
                </c:pt>
                <c:pt idx="1350">
                  <c:v>44265</c:v>
                </c:pt>
                <c:pt idx="1351">
                  <c:v>44264</c:v>
                </c:pt>
                <c:pt idx="1352">
                  <c:v>44263</c:v>
                </c:pt>
                <c:pt idx="1353">
                  <c:v>44260</c:v>
                </c:pt>
                <c:pt idx="1354">
                  <c:v>44259</c:v>
                </c:pt>
                <c:pt idx="1355">
                  <c:v>44258</c:v>
                </c:pt>
                <c:pt idx="1356">
                  <c:v>44257</c:v>
                </c:pt>
                <c:pt idx="1357">
                  <c:v>44256</c:v>
                </c:pt>
                <c:pt idx="1358">
                  <c:v>44253</c:v>
                </c:pt>
                <c:pt idx="1359">
                  <c:v>44252</c:v>
                </c:pt>
                <c:pt idx="1360">
                  <c:v>44251</c:v>
                </c:pt>
                <c:pt idx="1361">
                  <c:v>44250</c:v>
                </c:pt>
                <c:pt idx="1362">
                  <c:v>44249</c:v>
                </c:pt>
                <c:pt idx="1363">
                  <c:v>44246</c:v>
                </c:pt>
                <c:pt idx="1364">
                  <c:v>44245</c:v>
                </c:pt>
                <c:pt idx="1365">
                  <c:v>44244</c:v>
                </c:pt>
                <c:pt idx="1366">
                  <c:v>44239</c:v>
                </c:pt>
                <c:pt idx="1367">
                  <c:v>44238</c:v>
                </c:pt>
                <c:pt idx="1368">
                  <c:v>44237</c:v>
                </c:pt>
                <c:pt idx="1369">
                  <c:v>44236</c:v>
                </c:pt>
                <c:pt idx="1370">
                  <c:v>44235</c:v>
                </c:pt>
                <c:pt idx="1371">
                  <c:v>44232</c:v>
                </c:pt>
                <c:pt idx="1372">
                  <c:v>44231</c:v>
                </c:pt>
                <c:pt idx="1373">
                  <c:v>44230</c:v>
                </c:pt>
                <c:pt idx="1374">
                  <c:v>44229</c:v>
                </c:pt>
                <c:pt idx="1375">
                  <c:v>44228</c:v>
                </c:pt>
                <c:pt idx="1376">
                  <c:v>44225</c:v>
                </c:pt>
                <c:pt idx="1377">
                  <c:v>44224</c:v>
                </c:pt>
                <c:pt idx="1378">
                  <c:v>44223</c:v>
                </c:pt>
                <c:pt idx="1379">
                  <c:v>44222</c:v>
                </c:pt>
                <c:pt idx="1380">
                  <c:v>44218</c:v>
                </c:pt>
                <c:pt idx="1381">
                  <c:v>44217</c:v>
                </c:pt>
                <c:pt idx="1382">
                  <c:v>44216</c:v>
                </c:pt>
                <c:pt idx="1383">
                  <c:v>44215</c:v>
                </c:pt>
                <c:pt idx="1384">
                  <c:v>44214</c:v>
                </c:pt>
                <c:pt idx="1385">
                  <c:v>44211</c:v>
                </c:pt>
                <c:pt idx="1386">
                  <c:v>44210</c:v>
                </c:pt>
                <c:pt idx="1387">
                  <c:v>44209</c:v>
                </c:pt>
                <c:pt idx="1388">
                  <c:v>44208</c:v>
                </c:pt>
                <c:pt idx="1389">
                  <c:v>44207</c:v>
                </c:pt>
                <c:pt idx="1390">
                  <c:v>44204</c:v>
                </c:pt>
                <c:pt idx="1391">
                  <c:v>44203</c:v>
                </c:pt>
                <c:pt idx="1392">
                  <c:v>44202</c:v>
                </c:pt>
                <c:pt idx="1393">
                  <c:v>44201</c:v>
                </c:pt>
                <c:pt idx="1394">
                  <c:v>44200</c:v>
                </c:pt>
                <c:pt idx="1395">
                  <c:v>44195</c:v>
                </c:pt>
                <c:pt idx="1396">
                  <c:v>44194</c:v>
                </c:pt>
                <c:pt idx="1397">
                  <c:v>44193</c:v>
                </c:pt>
                <c:pt idx="1398">
                  <c:v>44188</c:v>
                </c:pt>
                <c:pt idx="1399">
                  <c:v>44187</c:v>
                </c:pt>
                <c:pt idx="1400">
                  <c:v>44186</c:v>
                </c:pt>
                <c:pt idx="1401">
                  <c:v>44183</c:v>
                </c:pt>
                <c:pt idx="1402">
                  <c:v>44182</c:v>
                </c:pt>
                <c:pt idx="1403">
                  <c:v>44181</c:v>
                </c:pt>
                <c:pt idx="1404">
                  <c:v>44180</c:v>
                </c:pt>
                <c:pt idx="1405">
                  <c:v>44179</c:v>
                </c:pt>
                <c:pt idx="1406">
                  <c:v>44176</c:v>
                </c:pt>
                <c:pt idx="1407">
                  <c:v>44175</c:v>
                </c:pt>
                <c:pt idx="1408">
                  <c:v>44174</c:v>
                </c:pt>
                <c:pt idx="1409">
                  <c:v>44173</c:v>
                </c:pt>
                <c:pt idx="1410">
                  <c:v>44172</c:v>
                </c:pt>
                <c:pt idx="1411">
                  <c:v>44169</c:v>
                </c:pt>
                <c:pt idx="1412">
                  <c:v>44168</c:v>
                </c:pt>
                <c:pt idx="1413">
                  <c:v>44167</c:v>
                </c:pt>
                <c:pt idx="1414">
                  <c:v>44166</c:v>
                </c:pt>
                <c:pt idx="1415">
                  <c:v>44165</c:v>
                </c:pt>
                <c:pt idx="1416">
                  <c:v>44162</c:v>
                </c:pt>
                <c:pt idx="1417">
                  <c:v>44161</c:v>
                </c:pt>
                <c:pt idx="1418">
                  <c:v>44160</c:v>
                </c:pt>
                <c:pt idx="1419">
                  <c:v>44159</c:v>
                </c:pt>
                <c:pt idx="1420">
                  <c:v>44158</c:v>
                </c:pt>
                <c:pt idx="1421">
                  <c:v>44155</c:v>
                </c:pt>
                <c:pt idx="1422">
                  <c:v>44154</c:v>
                </c:pt>
                <c:pt idx="1423">
                  <c:v>44153</c:v>
                </c:pt>
                <c:pt idx="1424">
                  <c:v>44152</c:v>
                </c:pt>
                <c:pt idx="1425">
                  <c:v>44151</c:v>
                </c:pt>
                <c:pt idx="1426">
                  <c:v>44148</c:v>
                </c:pt>
                <c:pt idx="1427">
                  <c:v>44147</c:v>
                </c:pt>
                <c:pt idx="1428">
                  <c:v>44146</c:v>
                </c:pt>
                <c:pt idx="1429">
                  <c:v>44145</c:v>
                </c:pt>
                <c:pt idx="1430">
                  <c:v>44144</c:v>
                </c:pt>
                <c:pt idx="1431">
                  <c:v>44141</c:v>
                </c:pt>
                <c:pt idx="1432">
                  <c:v>44140</c:v>
                </c:pt>
                <c:pt idx="1433">
                  <c:v>44139</c:v>
                </c:pt>
                <c:pt idx="1434">
                  <c:v>44138</c:v>
                </c:pt>
                <c:pt idx="1435">
                  <c:v>44134</c:v>
                </c:pt>
                <c:pt idx="1436">
                  <c:v>44133</c:v>
                </c:pt>
                <c:pt idx="1437">
                  <c:v>44132</c:v>
                </c:pt>
                <c:pt idx="1438">
                  <c:v>44131</c:v>
                </c:pt>
                <c:pt idx="1439">
                  <c:v>44130</c:v>
                </c:pt>
                <c:pt idx="1440">
                  <c:v>44127</c:v>
                </c:pt>
                <c:pt idx="1441">
                  <c:v>44126</c:v>
                </c:pt>
                <c:pt idx="1442">
                  <c:v>44125</c:v>
                </c:pt>
                <c:pt idx="1443">
                  <c:v>44124</c:v>
                </c:pt>
              </c:numCache>
            </c:numRef>
          </c:cat>
          <c:val>
            <c:numRef>
              <c:f>'Liquidez e Mercado'!$C$10:$C$1389</c:f>
              <c:numCache>
                <c:formatCode>#,##0.00_ ;\-#,##0.00\ </c:formatCode>
                <c:ptCount val="1380"/>
                <c:pt idx="0">
                  <c:v>8.3000000000000007</c:v>
                </c:pt>
                <c:pt idx="1">
                  <c:v>8.3000000000000007</c:v>
                </c:pt>
                <c:pt idx="2">
                  <c:v>8.3000000000000007</c:v>
                </c:pt>
                <c:pt idx="3">
                  <c:v>8.2799999999999994</c:v>
                </c:pt>
                <c:pt idx="4">
                  <c:v>8.2799999999999994</c:v>
                </c:pt>
                <c:pt idx="5">
                  <c:v>8.2100000000000009</c:v>
                </c:pt>
                <c:pt idx="6">
                  <c:v>8.27</c:v>
                </c:pt>
                <c:pt idx="7">
                  <c:v>8.27</c:v>
                </c:pt>
                <c:pt idx="8">
                  <c:v>8.2799999999999994</c:v>
                </c:pt>
                <c:pt idx="9">
                  <c:v>8.2799999999999994</c:v>
                </c:pt>
                <c:pt idx="10">
                  <c:v>8.2799999999999994</c:v>
                </c:pt>
                <c:pt idx="11">
                  <c:v>8.2899999999999991</c:v>
                </c:pt>
                <c:pt idx="12">
                  <c:v>8.3000000000000007</c:v>
                </c:pt>
                <c:pt idx="13">
                  <c:v>8.17</c:v>
                </c:pt>
                <c:pt idx="14">
                  <c:v>8.23</c:v>
                </c:pt>
                <c:pt idx="15">
                  <c:v>8.2899999999999991</c:v>
                </c:pt>
                <c:pt idx="16">
                  <c:v>8.26</c:v>
                </c:pt>
                <c:pt idx="17">
                  <c:v>8.26</c:v>
                </c:pt>
                <c:pt idx="18">
                  <c:v>8.2100000000000009</c:v>
                </c:pt>
                <c:pt idx="19">
                  <c:v>8.24</c:v>
                </c:pt>
                <c:pt idx="20">
                  <c:v>8.24</c:v>
                </c:pt>
                <c:pt idx="21">
                  <c:v>8.35</c:v>
                </c:pt>
                <c:pt idx="22">
                  <c:v>8.36</c:v>
                </c:pt>
                <c:pt idx="23">
                  <c:v>8.6999999999999993</c:v>
                </c:pt>
                <c:pt idx="24">
                  <c:v>8.35</c:v>
                </c:pt>
                <c:pt idx="25">
                  <c:v>8.35</c:v>
                </c:pt>
                <c:pt idx="26">
                  <c:v>8.34</c:v>
                </c:pt>
                <c:pt idx="27">
                  <c:v>8.34</c:v>
                </c:pt>
                <c:pt idx="28">
                  <c:v>8.3800000000000008</c:v>
                </c:pt>
                <c:pt idx="29">
                  <c:v>8.39</c:v>
                </c:pt>
                <c:pt idx="30">
                  <c:v>8.39</c:v>
                </c:pt>
                <c:pt idx="31">
                  <c:v>8.31</c:v>
                </c:pt>
                <c:pt idx="32">
                  <c:v>8.3699999999999992</c:v>
                </c:pt>
                <c:pt idx="33">
                  <c:v>8.4</c:v>
                </c:pt>
                <c:pt idx="34">
                  <c:v>8.4</c:v>
                </c:pt>
                <c:pt idx="35">
                  <c:v>8.39</c:v>
                </c:pt>
                <c:pt idx="36">
                  <c:v>8.35</c:v>
                </c:pt>
                <c:pt idx="37">
                  <c:v>8.34</c:v>
                </c:pt>
                <c:pt idx="38">
                  <c:v>8.3000000000000007</c:v>
                </c:pt>
                <c:pt idx="39">
                  <c:v>8.5</c:v>
                </c:pt>
                <c:pt idx="40">
                  <c:v>8.48</c:v>
                </c:pt>
                <c:pt idx="41">
                  <c:v>8.4</c:v>
                </c:pt>
                <c:pt idx="42">
                  <c:v>8.59</c:v>
                </c:pt>
                <c:pt idx="43">
                  <c:v>8.5500000000000007</c:v>
                </c:pt>
                <c:pt idx="44">
                  <c:v>8.5</c:v>
                </c:pt>
                <c:pt idx="45">
                  <c:v>8.4</c:v>
                </c:pt>
                <c:pt idx="46">
                  <c:v>8.4</c:v>
                </c:pt>
                <c:pt idx="47">
                  <c:v>8.2100000000000009</c:v>
                </c:pt>
                <c:pt idx="48">
                  <c:v>8.3699999999999992</c:v>
                </c:pt>
                <c:pt idx="49">
                  <c:v>8.2200000000000006</c:v>
                </c:pt>
                <c:pt idx="50">
                  <c:v>8.18</c:v>
                </c:pt>
                <c:pt idx="51">
                  <c:v>8.2200000000000006</c:v>
                </c:pt>
                <c:pt idx="52">
                  <c:v>8.31</c:v>
                </c:pt>
                <c:pt idx="53">
                  <c:v>8.33</c:v>
                </c:pt>
                <c:pt idx="54">
                  <c:v>8.4</c:v>
                </c:pt>
                <c:pt idx="55">
                  <c:v>8.4</c:v>
                </c:pt>
                <c:pt idx="56">
                  <c:v>8.4499999999999993</c:v>
                </c:pt>
                <c:pt idx="57">
                  <c:v>8.4</c:v>
                </c:pt>
                <c:pt idx="58">
                  <c:v>8.2100000000000009</c:v>
                </c:pt>
                <c:pt idx="59">
                  <c:v>8.31</c:v>
                </c:pt>
                <c:pt idx="60">
                  <c:v>8.4499999999999993</c:v>
                </c:pt>
                <c:pt idx="61">
                  <c:v>8.48</c:v>
                </c:pt>
                <c:pt idx="62">
                  <c:v>8.5</c:v>
                </c:pt>
                <c:pt idx="63">
                  <c:v>8.5</c:v>
                </c:pt>
                <c:pt idx="64">
                  <c:v>8.6999999999999993</c:v>
                </c:pt>
                <c:pt idx="65">
                  <c:v>8.48</c:v>
                </c:pt>
                <c:pt idx="66">
                  <c:v>8.4499999999999993</c:v>
                </c:pt>
                <c:pt idx="67">
                  <c:v>8.44</c:v>
                </c:pt>
                <c:pt idx="68">
                  <c:v>8.43</c:v>
                </c:pt>
                <c:pt idx="69">
                  <c:v>8.42</c:v>
                </c:pt>
                <c:pt idx="70">
                  <c:v>8.44</c:v>
                </c:pt>
                <c:pt idx="71">
                  <c:v>8.39</c:v>
                </c:pt>
                <c:pt idx="72">
                  <c:v>8.32</c:v>
                </c:pt>
                <c:pt idx="73">
                  <c:v>8.42</c:v>
                </c:pt>
                <c:pt idx="74">
                  <c:v>8.33</c:v>
                </c:pt>
                <c:pt idx="75">
                  <c:v>8.52</c:v>
                </c:pt>
                <c:pt idx="76">
                  <c:v>8.3000000000000007</c:v>
                </c:pt>
                <c:pt idx="77">
                  <c:v>8.44</c:v>
                </c:pt>
                <c:pt idx="78">
                  <c:v>8.35</c:v>
                </c:pt>
                <c:pt idx="79">
                  <c:v>8.3699999999999992</c:v>
                </c:pt>
                <c:pt idx="80">
                  <c:v>8.2799999999999994</c:v>
                </c:pt>
                <c:pt idx="81">
                  <c:v>8.39</c:v>
                </c:pt>
                <c:pt idx="82">
                  <c:v>8.44</c:v>
                </c:pt>
                <c:pt idx="83">
                  <c:v>8.43</c:v>
                </c:pt>
                <c:pt idx="84">
                  <c:v>8.5399999999999991</c:v>
                </c:pt>
                <c:pt idx="85">
                  <c:v>8.4</c:v>
                </c:pt>
                <c:pt idx="86">
                  <c:v>8.4600000000000009</c:v>
                </c:pt>
                <c:pt idx="87">
                  <c:v>8.4600000000000009</c:v>
                </c:pt>
                <c:pt idx="88">
                  <c:v>8.5</c:v>
                </c:pt>
                <c:pt idx="89">
                  <c:v>8.3699999999999992</c:v>
                </c:pt>
                <c:pt idx="90">
                  <c:v>8.3800000000000008</c:v>
                </c:pt>
                <c:pt idx="91">
                  <c:v>8.31</c:v>
                </c:pt>
                <c:pt idx="92">
                  <c:v>8.3000000000000007</c:v>
                </c:pt>
                <c:pt idx="93">
                  <c:v>8.2200000000000006</c:v>
                </c:pt>
                <c:pt idx="94">
                  <c:v>8.32</c:v>
                </c:pt>
                <c:pt idx="95">
                  <c:v>8.32</c:v>
                </c:pt>
                <c:pt idx="96">
                  <c:v>8.25</c:v>
                </c:pt>
                <c:pt idx="97">
                  <c:v>8.48</c:v>
                </c:pt>
                <c:pt idx="98">
                  <c:v>8.33</c:v>
                </c:pt>
                <c:pt idx="99">
                  <c:v>8.31</c:v>
                </c:pt>
                <c:pt idx="100">
                  <c:v>8.31</c:v>
                </c:pt>
                <c:pt idx="101">
                  <c:v>8.33</c:v>
                </c:pt>
                <c:pt idx="102">
                  <c:v>8.5</c:v>
                </c:pt>
                <c:pt idx="103">
                  <c:v>8.44</c:v>
                </c:pt>
                <c:pt idx="104">
                  <c:v>8.34</c:v>
                </c:pt>
                <c:pt idx="105">
                  <c:v>8.33</c:v>
                </c:pt>
                <c:pt idx="106">
                  <c:v>8.61</c:v>
                </c:pt>
                <c:pt idx="107">
                  <c:v>8.6300000000000008</c:v>
                </c:pt>
                <c:pt idx="108">
                  <c:v>8.48</c:v>
                </c:pt>
                <c:pt idx="109">
                  <c:v>8.75</c:v>
                </c:pt>
                <c:pt idx="110">
                  <c:v>8.5399999999999991</c:v>
                </c:pt>
                <c:pt idx="111">
                  <c:v>8.58</c:v>
                </c:pt>
                <c:pt idx="112">
                  <c:v>8.5299999999999994</c:v>
                </c:pt>
                <c:pt idx="113">
                  <c:v>8.57</c:v>
                </c:pt>
                <c:pt idx="114">
                  <c:v>8.5</c:v>
                </c:pt>
                <c:pt idx="115">
                  <c:v>8.4</c:v>
                </c:pt>
                <c:pt idx="116">
                  <c:v>8.4499999999999993</c:v>
                </c:pt>
                <c:pt idx="117">
                  <c:v>8.3000000000000007</c:v>
                </c:pt>
                <c:pt idx="118">
                  <c:v>8.32</c:v>
                </c:pt>
                <c:pt idx="119">
                  <c:v>8.5</c:v>
                </c:pt>
                <c:pt idx="120">
                  <c:v>8.5</c:v>
                </c:pt>
                <c:pt idx="121">
                  <c:v>8.5</c:v>
                </c:pt>
                <c:pt idx="122">
                  <c:v>8.4</c:v>
                </c:pt>
                <c:pt idx="123">
                  <c:v>8.3800000000000008</c:v>
                </c:pt>
                <c:pt idx="124">
                  <c:v>8.36</c:v>
                </c:pt>
                <c:pt idx="125">
                  <c:v>8.27</c:v>
                </c:pt>
                <c:pt idx="126">
                  <c:v>8.3800000000000008</c:v>
                </c:pt>
                <c:pt idx="127">
                  <c:v>8.39</c:v>
                </c:pt>
                <c:pt idx="128">
                  <c:v>8.25</c:v>
                </c:pt>
                <c:pt idx="129">
                  <c:v>8.1999999999999993</c:v>
                </c:pt>
                <c:pt idx="130">
                  <c:v>8.24</c:v>
                </c:pt>
                <c:pt idx="131">
                  <c:v>8.18</c:v>
                </c:pt>
                <c:pt idx="132">
                  <c:v>8.15</c:v>
                </c:pt>
                <c:pt idx="133">
                  <c:v>8.1300000000000008</c:v>
                </c:pt>
                <c:pt idx="134">
                  <c:v>8.18</c:v>
                </c:pt>
                <c:pt idx="135">
                  <c:v>8.15</c:v>
                </c:pt>
                <c:pt idx="136">
                  <c:v>8.1</c:v>
                </c:pt>
                <c:pt idx="137">
                  <c:v>8.14</c:v>
                </c:pt>
                <c:pt idx="138">
                  <c:v>8.09</c:v>
                </c:pt>
                <c:pt idx="139">
                  <c:v>8.06</c:v>
                </c:pt>
                <c:pt idx="140">
                  <c:v>8.0500000000000007</c:v>
                </c:pt>
                <c:pt idx="141">
                  <c:v>8.08</c:v>
                </c:pt>
                <c:pt idx="142">
                  <c:v>8.09</c:v>
                </c:pt>
                <c:pt idx="143">
                  <c:v>8.1</c:v>
                </c:pt>
                <c:pt idx="144">
                  <c:v>8.1199999999999992</c:v>
                </c:pt>
                <c:pt idx="145">
                  <c:v>8.19</c:v>
                </c:pt>
                <c:pt idx="146">
                  <c:v>8.19</c:v>
                </c:pt>
                <c:pt idx="147">
                  <c:v>8.16</c:v>
                </c:pt>
                <c:pt idx="148">
                  <c:v>8.15</c:v>
                </c:pt>
                <c:pt idx="149">
                  <c:v>8.11</c:v>
                </c:pt>
                <c:pt idx="150">
                  <c:v>8.11</c:v>
                </c:pt>
                <c:pt idx="151">
                  <c:v>8.1999999999999993</c:v>
                </c:pt>
                <c:pt idx="152">
                  <c:v>8.1999999999999993</c:v>
                </c:pt>
                <c:pt idx="153">
                  <c:v>8.1999999999999993</c:v>
                </c:pt>
                <c:pt idx="154">
                  <c:v>8.23</c:v>
                </c:pt>
                <c:pt idx="155">
                  <c:v>8.2200000000000006</c:v>
                </c:pt>
                <c:pt idx="156">
                  <c:v>8.2200000000000006</c:v>
                </c:pt>
                <c:pt idx="157">
                  <c:v>8.2200000000000006</c:v>
                </c:pt>
                <c:pt idx="158">
                  <c:v>8.2200000000000006</c:v>
                </c:pt>
                <c:pt idx="159">
                  <c:v>8.23</c:v>
                </c:pt>
                <c:pt idx="160">
                  <c:v>8.23</c:v>
                </c:pt>
                <c:pt idx="161">
                  <c:v>8.26</c:v>
                </c:pt>
                <c:pt idx="162">
                  <c:v>8.27</c:v>
                </c:pt>
                <c:pt idx="163">
                  <c:v>8.3000000000000007</c:v>
                </c:pt>
                <c:pt idx="164">
                  <c:v>8.3000000000000007</c:v>
                </c:pt>
                <c:pt idx="165">
                  <c:v>8.2899999999999991</c:v>
                </c:pt>
                <c:pt idx="166">
                  <c:v>8.27</c:v>
                </c:pt>
                <c:pt idx="167">
                  <c:v>8.39</c:v>
                </c:pt>
                <c:pt idx="168">
                  <c:v>8.33</c:v>
                </c:pt>
                <c:pt idx="169">
                  <c:v>8.25</c:v>
                </c:pt>
                <c:pt idx="170">
                  <c:v>8.39</c:v>
                </c:pt>
                <c:pt idx="171">
                  <c:v>8.39</c:v>
                </c:pt>
                <c:pt idx="172">
                  <c:v>8.35</c:v>
                </c:pt>
                <c:pt idx="173">
                  <c:v>8.35</c:v>
                </c:pt>
                <c:pt idx="174">
                  <c:v>8.35</c:v>
                </c:pt>
                <c:pt idx="175">
                  <c:v>8.35</c:v>
                </c:pt>
                <c:pt idx="176">
                  <c:v>8.3000000000000007</c:v>
                </c:pt>
                <c:pt idx="177">
                  <c:v>8.27</c:v>
                </c:pt>
                <c:pt idx="178">
                  <c:v>8.34</c:v>
                </c:pt>
                <c:pt idx="179">
                  <c:v>8.2100000000000009</c:v>
                </c:pt>
                <c:pt idx="180">
                  <c:v>8.4499999999999993</c:v>
                </c:pt>
                <c:pt idx="181">
                  <c:v>8.36</c:v>
                </c:pt>
                <c:pt idx="182">
                  <c:v>8.4600000000000009</c:v>
                </c:pt>
                <c:pt idx="183">
                  <c:v>8.4600000000000009</c:v>
                </c:pt>
                <c:pt idx="184">
                  <c:v>8.59</c:v>
                </c:pt>
                <c:pt idx="185">
                  <c:v>8.52</c:v>
                </c:pt>
                <c:pt idx="186">
                  <c:v>8.6</c:v>
                </c:pt>
                <c:pt idx="187">
                  <c:v>8.4700000000000006</c:v>
                </c:pt>
                <c:pt idx="188">
                  <c:v>8.4</c:v>
                </c:pt>
                <c:pt idx="189">
                  <c:v>8.48</c:v>
                </c:pt>
                <c:pt idx="190">
                  <c:v>8.48</c:v>
                </c:pt>
                <c:pt idx="191">
                  <c:v>8.49</c:v>
                </c:pt>
                <c:pt idx="192">
                  <c:v>8.49</c:v>
                </c:pt>
                <c:pt idx="193">
                  <c:v>8.49</c:v>
                </c:pt>
                <c:pt idx="194">
                  <c:v>8.48</c:v>
                </c:pt>
                <c:pt idx="195">
                  <c:v>8.5500000000000007</c:v>
                </c:pt>
                <c:pt idx="196">
                  <c:v>8.49</c:v>
                </c:pt>
                <c:pt idx="197">
                  <c:v>8.27</c:v>
                </c:pt>
                <c:pt idx="198">
                  <c:v>8.3800000000000008</c:v>
                </c:pt>
                <c:pt idx="199">
                  <c:v>8.41</c:v>
                </c:pt>
                <c:pt idx="200">
                  <c:v>8.3000000000000007</c:v>
                </c:pt>
                <c:pt idx="201">
                  <c:v>8.34</c:v>
                </c:pt>
                <c:pt idx="202">
                  <c:v>8.35</c:v>
                </c:pt>
                <c:pt idx="203">
                  <c:v>8.26</c:v>
                </c:pt>
                <c:pt idx="204">
                  <c:v>8.3699999999999992</c:v>
                </c:pt>
                <c:pt idx="205">
                  <c:v>8.39</c:v>
                </c:pt>
                <c:pt idx="206">
                  <c:v>8.35</c:v>
                </c:pt>
                <c:pt idx="207">
                  <c:v>8.16</c:v>
                </c:pt>
                <c:pt idx="208">
                  <c:v>8.2200000000000006</c:v>
                </c:pt>
                <c:pt idx="209">
                  <c:v>8.4</c:v>
                </c:pt>
                <c:pt idx="210">
                  <c:v>8.35</c:v>
                </c:pt>
                <c:pt idx="211">
                  <c:v>8.34</c:v>
                </c:pt>
                <c:pt idx="212">
                  <c:v>8.27</c:v>
                </c:pt>
                <c:pt idx="213">
                  <c:v>8.2100000000000009</c:v>
                </c:pt>
                <c:pt idx="214">
                  <c:v>8.18</c:v>
                </c:pt>
                <c:pt idx="215">
                  <c:v>8.14</c:v>
                </c:pt>
                <c:pt idx="216">
                  <c:v>8.2100000000000009</c:v>
                </c:pt>
                <c:pt idx="217">
                  <c:v>8.18</c:v>
                </c:pt>
                <c:pt idx="218">
                  <c:v>8.27</c:v>
                </c:pt>
                <c:pt idx="219">
                  <c:v>8.24</c:v>
                </c:pt>
                <c:pt idx="220">
                  <c:v>8.24</c:v>
                </c:pt>
                <c:pt idx="221">
                  <c:v>8.25</c:v>
                </c:pt>
                <c:pt idx="222">
                  <c:v>8.33</c:v>
                </c:pt>
                <c:pt idx="223">
                  <c:v>8.26</c:v>
                </c:pt>
                <c:pt idx="224">
                  <c:v>8.27</c:v>
                </c:pt>
                <c:pt idx="225">
                  <c:v>8.2799999999999994</c:v>
                </c:pt>
                <c:pt idx="226">
                  <c:v>8.39</c:v>
                </c:pt>
                <c:pt idx="227">
                  <c:v>8.44</c:v>
                </c:pt>
                <c:pt idx="228">
                  <c:v>8.39</c:v>
                </c:pt>
                <c:pt idx="229">
                  <c:v>8.3800000000000008</c:v>
                </c:pt>
                <c:pt idx="230">
                  <c:v>8.34</c:v>
                </c:pt>
                <c:pt idx="231">
                  <c:v>8.2200000000000006</c:v>
                </c:pt>
                <c:pt idx="232">
                  <c:v>8.16</c:v>
                </c:pt>
                <c:pt idx="233">
                  <c:v>8.15</c:v>
                </c:pt>
                <c:pt idx="234">
                  <c:v>8.17</c:v>
                </c:pt>
                <c:pt idx="235">
                  <c:v>8.17</c:v>
                </c:pt>
                <c:pt idx="236">
                  <c:v>8.17</c:v>
                </c:pt>
                <c:pt idx="237">
                  <c:v>8.1999999999999993</c:v>
                </c:pt>
                <c:pt idx="238">
                  <c:v>8.19</c:v>
                </c:pt>
                <c:pt idx="239">
                  <c:v>8.23</c:v>
                </c:pt>
                <c:pt idx="240">
                  <c:v>8.1999999999999993</c:v>
                </c:pt>
                <c:pt idx="241">
                  <c:v>8.16</c:v>
                </c:pt>
                <c:pt idx="242">
                  <c:v>8.1999999999999993</c:v>
                </c:pt>
                <c:pt idx="243">
                  <c:v>8.08</c:v>
                </c:pt>
                <c:pt idx="244">
                  <c:v>8.24</c:v>
                </c:pt>
                <c:pt idx="245">
                  <c:v>8.2100000000000009</c:v>
                </c:pt>
                <c:pt idx="246">
                  <c:v>8.15</c:v>
                </c:pt>
                <c:pt idx="247">
                  <c:v>8.24</c:v>
                </c:pt>
                <c:pt idx="248">
                  <c:v>8.2200000000000006</c:v>
                </c:pt>
                <c:pt idx="249">
                  <c:v>8.15</c:v>
                </c:pt>
                <c:pt idx="250">
                  <c:v>8.16</c:v>
                </c:pt>
                <c:pt idx="251">
                  <c:v>8.15</c:v>
                </c:pt>
                <c:pt idx="252">
                  <c:v>8.41</c:v>
                </c:pt>
                <c:pt idx="253">
                  <c:v>8.35</c:v>
                </c:pt>
                <c:pt idx="254">
                  <c:v>8.3699999999999992</c:v>
                </c:pt>
                <c:pt idx="255">
                  <c:v>8.27</c:v>
                </c:pt>
                <c:pt idx="256">
                  <c:v>8.2899999999999991</c:v>
                </c:pt>
                <c:pt idx="257">
                  <c:v>8.2200000000000006</c:v>
                </c:pt>
                <c:pt idx="258">
                  <c:v>8.26</c:v>
                </c:pt>
                <c:pt idx="259">
                  <c:v>8.16</c:v>
                </c:pt>
                <c:pt idx="260">
                  <c:v>8.25</c:v>
                </c:pt>
                <c:pt idx="261">
                  <c:v>8.2200000000000006</c:v>
                </c:pt>
                <c:pt idx="262">
                  <c:v>8.27</c:v>
                </c:pt>
                <c:pt idx="263">
                  <c:v>8.2899999999999991</c:v>
                </c:pt>
                <c:pt idx="264">
                  <c:v>8.18</c:v>
                </c:pt>
                <c:pt idx="265">
                  <c:v>8.2899999999999991</c:v>
                </c:pt>
                <c:pt idx="266">
                  <c:v>8.25</c:v>
                </c:pt>
                <c:pt idx="267">
                  <c:v>8.19</c:v>
                </c:pt>
                <c:pt idx="268">
                  <c:v>8.2200000000000006</c:v>
                </c:pt>
                <c:pt idx="269">
                  <c:v>8.2799999999999994</c:v>
                </c:pt>
                <c:pt idx="270">
                  <c:v>8.19</c:v>
                </c:pt>
                <c:pt idx="271">
                  <c:v>8.2799999999999994</c:v>
                </c:pt>
                <c:pt idx="272">
                  <c:v>8.23</c:v>
                </c:pt>
                <c:pt idx="273">
                  <c:v>8.17</c:v>
                </c:pt>
                <c:pt idx="274">
                  <c:v>8.3000000000000007</c:v>
                </c:pt>
                <c:pt idx="275">
                  <c:v>8.39</c:v>
                </c:pt>
                <c:pt idx="276">
                  <c:v>8.32</c:v>
                </c:pt>
                <c:pt idx="277">
                  <c:v>8.3699999999999992</c:v>
                </c:pt>
                <c:pt idx="278">
                  <c:v>8.4</c:v>
                </c:pt>
                <c:pt idx="279">
                  <c:v>8.3699999999999992</c:v>
                </c:pt>
                <c:pt idx="280">
                  <c:v>8.3699999999999992</c:v>
                </c:pt>
                <c:pt idx="281">
                  <c:v>8.42</c:v>
                </c:pt>
                <c:pt idx="282">
                  <c:v>8.43</c:v>
                </c:pt>
                <c:pt idx="283">
                  <c:v>8.27</c:v>
                </c:pt>
                <c:pt idx="284">
                  <c:v>8.25</c:v>
                </c:pt>
                <c:pt idx="285">
                  <c:v>8.15</c:v>
                </c:pt>
                <c:pt idx="286">
                  <c:v>8.08</c:v>
                </c:pt>
                <c:pt idx="287">
                  <c:v>8.18</c:v>
                </c:pt>
                <c:pt idx="288">
                  <c:v>8.15</c:v>
                </c:pt>
                <c:pt idx="289">
                  <c:v>8.23</c:v>
                </c:pt>
                <c:pt idx="290">
                  <c:v>8.23</c:v>
                </c:pt>
                <c:pt idx="291">
                  <c:v>8.25</c:v>
                </c:pt>
                <c:pt idx="292">
                  <c:v>8.27</c:v>
                </c:pt>
                <c:pt idx="293">
                  <c:v>8.27</c:v>
                </c:pt>
                <c:pt idx="294">
                  <c:v>8.2799999999999994</c:v>
                </c:pt>
                <c:pt idx="295">
                  <c:v>8.3000000000000007</c:v>
                </c:pt>
                <c:pt idx="296">
                  <c:v>8.34</c:v>
                </c:pt>
                <c:pt idx="297">
                  <c:v>8.33</c:v>
                </c:pt>
                <c:pt idx="298">
                  <c:v>8.33</c:v>
                </c:pt>
                <c:pt idx="299">
                  <c:v>8.34</c:v>
                </c:pt>
                <c:pt idx="300">
                  <c:v>8.36</c:v>
                </c:pt>
                <c:pt idx="301">
                  <c:v>8.36</c:v>
                </c:pt>
                <c:pt idx="302">
                  <c:v>8.31</c:v>
                </c:pt>
                <c:pt idx="303">
                  <c:v>8.36</c:v>
                </c:pt>
                <c:pt idx="304">
                  <c:v>8.31</c:v>
                </c:pt>
                <c:pt idx="305">
                  <c:v>8.4</c:v>
                </c:pt>
                <c:pt idx="306">
                  <c:v>8.2899999999999991</c:v>
                </c:pt>
                <c:pt idx="307">
                  <c:v>8.3800000000000008</c:v>
                </c:pt>
                <c:pt idx="308">
                  <c:v>8.48</c:v>
                </c:pt>
                <c:pt idx="309">
                  <c:v>8.26</c:v>
                </c:pt>
                <c:pt idx="310">
                  <c:v>8.34</c:v>
                </c:pt>
                <c:pt idx="311">
                  <c:v>8.33</c:v>
                </c:pt>
                <c:pt idx="312">
                  <c:v>8.36</c:v>
                </c:pt>
                <c:pt idx="313">
                  <c:v>8.27</c:v>
                </c:pt>
                <c:pt idx="314">
                  <c:v>8.1999999999999993</c:v>
                </c:pt>
                <c:pt idx="315">
                  <c:v>8.27</c:v>
                </c:pt>
                <c:pt idx="316">
                  <c:v>8.39</c:v>
                </c:pt>
                <c:pt idx="317">
                  <c:v>8.39</c:v>
                </c:pt>
                <c:pt idx="318">
                  <c:v>8.36</c:v>
                </c:pt>
                <c:pt idx="319">
                  <c:v>8.35</c:v>
                </c:pt>
                <c:pt idx="320">
                  <c:v>8.3699999999999992</c:v>
                </c:pt>
                <c:pt idx="321">
                  <c:v>8.33</c:v>
                </c:pt>
                <c:pt idx="322">
                  <c:v>8.35</c:v>
                </c:pt>
                <c:pt idx="323">
                  <c:v>8.3000000000000007</c:v>
                </c:pt>
                <c:pt idx="324">
                  <c:v>8.36</c:v>
                </c:pt>
                <c:pt idx="325">
                  <c:v>8.36</c:v>
                </c:pt>
                <c:pt idx="326">
                  <c:v>8.25</c:v>
                </c:pt>
                <c:pt idx="327">
                  <c:v>8.35</c:v>
                </c:pt>
                <c:pt idx="328">
                  <c:v>8.3800000000000008</c:v>
                </c:pt>
                <c:pt idx="329">
                  <c:v>8.2899999999999991</c:v>
                </c:pt>
                <c:pt idx="330">
                  <c:v>8.26</c:v>
                </c:pt>
                <c:pt idx="331">
                  <c:v>8.26</c:v>
                </c:pt>
                <c:pt idx="332">
                  <c:v>8.2200000000000006</c:v>
                </c:pt>
                <c:pt idx="333">
                  <c:v>8.41</c:v>
                </c:pt>
                <c:pt idx="334">
                  <c:v>8.4600000000000009</c:v>
                </c:pt>
                <c:pt idx="335">
                  <c:v>8.42</c:v>
                </c:pt>
                <c:pt idx="336">
                  <c:v>8.6999999999999993</c:v>
                </c:pt>
                <c:pt idx="337">
                  <c:v>8.44</c:v>
                </c:pt>
                <c:pt idx="338">
                  <c:v>8.44</c:v>
                </c:pt>
                <c:pt idx="339">
                  <c:v>8.42</c:v>
                </c:pt>
                <c:pt idx="340">
                  <c:v>8.3699999999999992</c:v>
                </c:pt>
                <c:pt idx="341">
                  <c:v>8.44</c:v>
                </c:pt>
                <c:pt idx="342">
                  <c:v>8.1999999999999993</c:v>
                </c:pt>
                <c:pt idx="343">
                  <c:v>8.3000000000000007</c:v>
                </c:pt>
                <c:pt idx="344">
                  <c:v>8.25</c:v>
                </c:pt>
                <c:pt idx="345">
                  <c:v>8.15</c:v>
                </c:pt>
                <c:pt idx="346">
                  <c:v>8.16</c:v>
                </c:pt>
                <c:pt idx="347">
                  <c:v>8.15</c:v>
                </c:pt>
                <c:pt idx="348">
                  <c:v>8.1</c:v>
                </c:pt>
                <c:pt idx="349">
                  <c:v>7.97</c:v>
                </c:pt>
                <c:pt idx="350">
                  <c:v>7.9</c:v>
                </c:pt>
                <c:pt idx="351">
                  <c:v>7.7</c:v>
                </c:pt>
                <c:pt idx="352">
                  <c:v>7.68</c:v>
                </c:pt>
                <c:pt idx="353">
                  <c:v>7.68</c:v>
                </c:pt>
                <c:pt idx="354">
                  <c:v>7.61</c:v>
                </c:pt>
                <c:pt idx="355">
                  <c:v>7.71</c:v>
                </c:pt>
                <c:pt idx="356">
                  <c:v>7.7</c:v>
                </c:pt>
                <c:pt idx="357">
                  <c:v>7.74</c:v>
                </c:pt>
                <c:pt idx="358">
                  <c:v>7.67</c:v>
                </c:pt>
                <c:pt idx="359">
                  <c:v>7.74</c:v>
                </c:pt>
                <c:pt idx="360">
                  <c:v>7.54</c:v>
                </c:pt>
                <c:pt idx="361">
                  <c:v>7.5</c:v>
                </c:pt>
                <c:pt idx="362">
                  <c:v>7.45</c:v>
                </c:pt>
                <c:pt idx="363">
                  <c:v>7.5</c:v>
                </c:pt>
                <c:pt idx="364">
                  <c:v>7.63</c:v>
                </c:pt>
                <c:pt idx="365">
                  <c:v>7.42</c:v>
                </c:pt>
                <c:pt idx="366">
                  <c:v>7.5</c:v>
                </c:pt>
                <c:pt idx="367">
                  <c:v>7.49</c:v>
                </c:pt>
                <c:pt idx="368">
                  <c:v>7.44</c:v>
                </c:pt>
                <c:pt idx="369">
                  <c:v>7.47</c:v>
                </c:pt>
                <c:pt idx="370">
                  <c:v>7.49</c:v>
                </c:pt>
                <c:pt idx="371">
                  <c:v>7.63</c:v>
                </c:pt>
                <c:pt idx="372">
                  <c:v>7.44</c:v>
                </c:pt>
                <c:pt idx="373">
                  <c:v>7.42</c:v>
                </c:pt>
                <c:pt idx="374">
                  <c:v>7.4</c:v>
                </c:pt>
                <c:pt idx="375">
                  <c:v>7.51</c:v>
                </c:pt>
                <c:pt idx="376">
                  <c:v>7.55</c:v>
                </c:pt>
                <c:pt idx="377">
                  <c:v>7.34</c:v>
                </c:pt>
                <c:pt idx="378">
                  <c:v>7.41</c:v>
                </c:pt>
                <c:pt idx="379">
                  <c:v>7.45</c:v>
                </c:pt>
                <c:pt idx="380">
                  <c:v>7.65</c:v>
                </c:pt>
                <c:pt idx="381">
                  <c:v>7.7</c:v>
                </c:pt>
                <c:pt idx="382">
                  <c:v>7.73</c:v>
                </c:pt>
                <c:pt idx="383">
                  <c:v>7.6</c:v>
                </c:pt>
                <c:pt idx="384">
                  <c:v>7.75</c:v>
                </c:pt>
                <c:pt idx="385">
                  <c:v>7.79</c:v>
                </c:pt>
                <c:pt idx="386">
                  <c:v>7.81</c:v>
                </c:pt>
                <c:pt idx="387">
                  <c:v>7.77</c:v>
                </c:pt>
                <c:pt idx="388">
                  <c:v>7.79</c:v>
                </c:pt>
                <c:pt idx="389">
                  <c:v>7.81</c:v>
                </c:pt>
                <c:pt idx="390">
                  <c:v>7.7</c:v>
                </c:pt>
                <c:pt idx="391">
                  <c:v>7.74</c:v>
                </c:pt>
                <c:pt idx="392">
                  <c:v>7.86</c:v>
                </c:pt>
                <c:pt idx="393">
                  <c:v>7.72</c:v>
                </c:pt>
                <c:pt idx="394">
                  <c:v>7.98</c:v>
                </c:pt>
                <c:pt idx="395">
                  <c:v>7.7</c:v>
                </c:pt>
                <c:pt idx="396">
                  <c:v>7.48</c:v>
                </c:pt>
                <c:pt idx="397">
                  <c:v>7.85</c:v>
                </c:pt>
                <c:pt idx="398">
                  <c:v>7.85</c:v>
                </c:pt>
                <c:pt idx="399">
                  <c:v>7.89</c:v>
                </c:pt>
                <c:pt idx="400">
                  <c:v>7.35</c:v>
                </c:pt>
                <c:pt idx="401">
                  <c:v>7.31</c:v>
                </c:pt>
                <c:pt idx="402">
                  <c:v>7.26</c:v>
                </c:pt>
                <c:pt idx="403">
                  <c:v>7.26</c:v>
                </c:pt>
                <c:pt idx="404">
                  <c:v>7.37</c:v>
                </c:pt>
                <c:pt idx="405">
                  <c:v>7.59</c:v>
                </c:pt>
                <c:pt idx="406">
                  <c:v>7.55</c:v>
                </c:pt>
                <c:pt idx="407">
                  <c:v>7.61</c:v>
                </c:pt>
                <c:pt idx="408">
                  <c:v>7.73</c:v>
                </c:pt>
                <c:pt idx="409">
                  <c:v>7.59</c:v>
                </c:pt>
                <c:pt idx="410">
                  <c:v>7.64</c:v>
                </c:pt>
                <c:pt idx="411">
                  <c:v>7.7</c:v>
                </c:pt>
                <c:pt idx="412">
                  <c:v>7.65</c:v>
                </c:pt>
                <c:pt idx="413">
                  <c:v>7.68</c:v>
                </c:pt>
                <c:pt idx="414">
                  <c:v>7.78</c:v>
                </c:pt>
                <c:pt idx="415">
                  <c:v>7.89</c:v>
                </c:pt>
                <c:pt idx="416">
                  <c:v>7.9</c:v>
                </c:pt>
                <c:pt idx="417">
                  <c:v>8.0399999999999991</c:v>
                </c:pt>
                <c:pt idx="418">
                  <c:v>8.11</c:v>
                </c:pt>
                <c:pt idx="419">
                  <c:v>8.2100000000000009</c:v>
                </c:pt>
                <c:pt idx="420">
                  <c:v>8.16</c:v>
                </c:pt>
                <c:pt idx="421">
                  <c:v>8.18</c:v>
                </c:pt>
                <c:pt idx="422">
                  <c:v>8.24</c:v>
                </c:pt>
                <c:pt idx="423">
                  <c:v>8.17</c:v>
                </c:pt>
                <c:pt idx="424">
                  <c:v>8.1</c:v>
                </c:pt>
                <c:pt idx="425">
                  <c:v>8.15</c:v>
                </c:pt>
                <c:pt idx="426">
                  <c:v>8.1199999999999992</c:v>
                </c:pt>
                <c:pt idx="427">
                  <c:v>8.11</c:v>
                </c:pt>
                <c:pt idx="428">
                  <c:v>8.1</c:v>
                </c:pt>
                <c:pt idx="429">
                  <c:v>8.14</c:v>
                </c:pt>
                <c:pt idx="430">
                  <c:v>8.08</c:v>
                </c:pt>
                <c:pt idx="431">
                  <c:v>8.07</c:v>
                </c:pt>
                <c:pt idx="432">
                  <c:v>8.08</c:v>
                </c:pt>
                <c:pt idx="433">
                  <c:v>8.1199999999999992</c:v>
                </c:pt>
                <c:pt idx="434">
                  <c:v>8.1199999999999992</c:v>
                </c:pt>
                <c:pt idx="435">
                  <c:v>8.3000000000000007</c:v>
                </c:pt>
                <c:pt idx="436">
                  <c:v>8.25</c:v>
                </c:pt>
                <c:pt idx="437">
                  <c:v>8.27</c:v>
                </c:pt>
                <c:pt idx="438">
                  <c:v>8.3000000000000007</c:v>
                </c:pt>
                <c:pt idx="439">
                  <c:v>8.3000000000000007</c:v>
                </c:pt>
                <c:pt idx="440">
                  <c:v>8.3699999999999992</c:v>
                </c:pt>
                <c:pt idx="441">
                  <c:v>8.1</c:v>
                </c:pt>
                <c:pt idx="442">
                  <c:v>8.1999999999999993</c:v>
                </c:pt>
                <c:pt idx="443">
                  <c:v>8.27</c:v>
                </c:pt>
                <c:pt idx="444">
                  <c:v>8.3800000000000008</c:v>
                </c:pt>
                <c:pt idx="445">
                  <c:v>8.5</c:v>
                </c:pt>
                <c:pt idx="446">
                  <c:v>8.4</c:v>
                </c:pt>
                <c:pt idx="447">
                  <c:v>8.33</c:v>
                </c:pt>
                <c:pt idx="448">
                  <c:v>8.4499999999999993</c:v>
                </c:pt>
                <c:pt idx="449">
                  <c:v>8.5</c:v>
                </c:pt>
                <c:pt idx="450">
                  <c:v>8.5</c:v>
                </c:pt>
                <c:pt idx="451">
                  <c:v>8.2100000000000009</c:v>
                </c:pt>
                <c:pt idx="452">
                  <c:v>8.2899999999999991</c:v>
                </c:pt>
                <c:pt idx="453">
                  <c:v>8.4</c:v>
                </c:pt>
                <c:pt idx="454">
                  <c:v>8.27</c:v>
                </c:pt>
                <c:pt idx="455">
                  <c:v>8.3699999999999992</c:v>
                </c:pt>
                <c:pt idx="456">
                  <c:v>8.3000000000000007</c:v>
                </c:pt>
                <c:pt idx="457">
                  <c:v>8.44</c:v>
                </c:pt>
                <c:pt idx="458">
                  <c:v>8.4499999999999993</c:v>
                </c:pt>
                <c:pt idx="459">
                  <c:v>8.5299999999999994</c:v>
                </c:pt>
                <c:pt idx="460">
                  <c:v>8.5299999999999994</c:v>
                </c:pt>
                <c:pt idx="461">
                  <c:v>8.49</c:v>
                </c:pt>
                <c:pt idx="462">
                  <c:v>8.52</c:v>
                </c:pt>
                <c:pt idx="463">
                  <c:v>8.48</c:v>
                </c:pt>
                <c:pt idx="464">
                  <c:v>8.5</c:v>
                </c:pt>
                <c:pt idx="465">
                  <c:v>8.64</c:v>
                </c:pt>
                <c:pt idx="466">
                  <c:v>8.64</c:v>
                </c:pt>
                <c:pt idx="467">
                  <c:v>8.6</c:v>
                </c:pt>
                <c:pt idx="468">
                  <c:v>8.61</c:v>
                </c:pt>
                <c:pt idx="469">
                  <c:v>8.6</c:v>
                </c:pt>
                <c:pt idx="470">
                  <c:v>8.59</c:v>
                </c:pt>
                <c:pt idx="471">
                  <c:v>8.64</c:v>
                </c:pt>
                <c:pt idx="472">
                  <c:v>8.61</c:v>
                </c:pt>
                <c:pt idx="473">
                  <c:v>8.64</c:v>
                </c:pt>
                <c:pt idx="474">
                  <c:v>8.69</c:v>
                </c:pt>
                <c:pt idx="475">
                  <c:v>8.68</c:v>
                </c:pt>
                <c:pt idx="476">
                  <c:v>8.64</c:v>
                </c:pt>
                <c:pt idx="477">
                  <c:v>8.64</c:v>
                </c:pt>
                <c:pt idx="478">
                  <c:v>8.61</c:v>
                </c:pt>
                <c:pt idx="479">
                  <c:v>8.5500000000000007</c:v>
                </c:pt>
                <c:pt idx="480">
                  <c:v>8.73</c:v>
                </c:pt>
                <c:pt idx="481">
                  <c:v>8.77</c:v>
                </c:pt>
                <c:pt idx="482">
                  <c:v>8.76</c:v>
                </c:pt>
                <c:pt idx="483">
                  <c:v>8.8000000000000007</c:v>
                </c:pt>
                <c:pt idx="484">
                  <c:v>8.74</c:v>
                </c:pt>
                <c:pt idx="485">
                  <c:v>8.74</c:v>
                </c:pt>
                <c:pt idx="486">
                  <c:v>8.7200000000000006</c:v>
                </c:pt>
                <c:pt idx="487">
                  <c:v>8.7100000000000009</c:v>
                </c:pt>
                <c:pt idx="488">
                  <c:v>8.6999999999999993</c:v>
                </c:pt>
                <c:pt idx="489">
                  <c:v>8.7100000000000009</c:v>
                </c:pt>
                <c:pt idx="490">
                  <c:v>8.66</c:v>
                </c:pt>
                <c:pt idx="491">
                  <c:v>8.6</c:v>
                </c:pt>
                <c:pt idx="492">
                  <c:v>8.59</c:v>
                </c:pt>
                <c:pt idx="493">
                  <c:v>8.59</c:v>
                </c:pt>
                <c:pt idx="494">
                  <c:v>8.6300000000000008</c:v>
                </c:pt>
                <c:pt idx="495">
                  <c:v>8.6199999999999992</c:v>
                </c:pt>
                <c:pt idx="496">
                  <c:v>8.6199999999999992</c:v>
                </c:pt>
                <c:pt idx="497">
                  <c:v>8.57</c:v>
                </c:pt>
                <c:pt idx="498">
                  <c:v>8.5500000000000007</c:v>
                </c:pt>
                <c:pt idx="499">
                  <c:v>8.67</c:v>
                </c:pt>
                <c:pt idx="500">
                  <c:v>8.67</c:v>
                </c:pt>
                <c:pt idx="501">
                  <c:v>8.6199999999999992</c:v>
                </c:pt>
                <c:pt idx="502">
                  <c:v>8.7100000000000009</c:v>
                </c:pt>
                <c:pt idx="503">
                  <c:v>8.69</c:v>
                </c:pt>
                <c:pt idx="504">
                  <c:v>8.66</c:v>
                </c:pt>
                <c:pt idx="505">
                  <c:v>8.6</c:v>
                </c:pt>
                <c:pt idx="506">
                  <c:v>8.6999999999999993</c:v>
                </c:pt>
                <c:pt idx="507">
                  <c:v>8.6999999999999993</c:v>
                </c:pt>
                <c:pt idx="508">
                  <c:v>8.69</c:v>
                </c:pt>
                <c:pt idx="509">
                  <c:v>8.73</c:v>
                </c:pt>
                <c:pt idx="510">
                  <c:v>8.73</c:v>
                </c:pt>
                <c:pt idx="511">
                  <c:v>8.68</c:v>
                </c:pt>
                <c:pt idx="512">
                  <c:v>8.66</c:v>
                </c:pt>
                <c:pt idx="513">
                  <c:v>8.6199999999999992</c:v>
                </c:pt>
                <c:pt idx="514">
                  <c:v>8.61</c:v>
                </c:pt>
                <c:pt idx="515">
                  <c:v>8.7100000000000009</c:v>
                </c:pt>
                <c:pt idx="516">
                  <c:v>8.74</c:v>
                </c:pt>
                <c:pt idx="517">
                  <c:v>8.6999999999999993</c:v>
                </c:pt>
                <c:pt idx="518">
                  <c:v>8.66</c:v>
                </c:pt>
                <c:pt idx="519">
                  <c:v>8.57</c:v>
                </c:pt>
                <c:pt idx="520">
                  <c:v>8.4499999999999993</c:v>
                </c:pt>
                <c:pt idx="521">
                  <c:v>8.3800000000000008</c:v>
                </c:pt>
                <c:pt idx="522">
                  <c:v>8.39</c:v>
                </c:pt>
                <c:pt idx="523">
                  <c:v>8.35</c:v>
                </c:pt>
                <c:pt idx="524">
                  <c:v>8.36</c:v>
                </c:pt>
                <c:pt idx="525">
                  <c:v>8.3699999999999992</c:v>
                </c:pt>
                <c:pt idx="526">
                  <c:v>8.35</c:v>
                </c:pt>
                <c:pt idx="527">
                  <c:v>8.2899999999999991</c:v>
                </c:pt>
                <c:pt idx="528">
                  <c:v>8.33</c:v>
                </c:pt>
                <c:pt idx="529">
                  <c:v>8.36</c:v>
                </c:pt>
                <c:pt idx="530">
                  <c:v>8.36</c:v>
                </c:pt>
                <c:pt idx="531">
                  <c:v>8.31</c:v>
                </c:pt>
                <c:pt idx="532">
                  <c:v>8.34</c:v>
                </c:pt>
                <c:pt idx="533">
                  <c:v>8.3000000000000007</c:v>
                </c:pt>
                <c:pt idx="534">
                  <c:v>8.36</c:v>
                </c:pt>
                <c:pt idx="535">
                  <c:v>8.34</c:v>
                </c:pt>
                <c:pt idx="536">
                  <c:v>8.39</c:v>
                </c:pt>
                <c:pt idx="537">
                  <c:v>8.44</c:v>
                </c:pt>
                <c:pt idx="538">
                  <c:v>8.51</c:v>
                </c:pt>
                <c:pt idx="539">
                  <c:v>8.59</c:v>
                </c:pt>
                <c:pt idx="540">
                  <c:v>8.57</c:v>
                </c:pt>
                <c:pt idx="541">
                  <c:v>8.6</c:v>
                </c:pt>
                <c:pt idx="542">
                  <c:v>8.61</c:v>
                </c:pt>
                <c:pt idx="543">
                  <c:v>8.61</c:v>
                </c:pt>
                <c:pt idx="544">
                  <c:v>8.58</c:v>
                </c:pt>
                <c:pt idx="545">
                  <c:v>8.6999999999999993</c:v>
                </c:pt>
                <c:pt idx="546">
                  <c:v>8.6999999999999993</c:v>
                </c:pt>
                <c:pt idx="547">
                  <c:v>8.59</c:v>
                </c:pt>
                <c:pt idx="548">
                  <c:v>8.66</c:v>
                </c:pt>
                <c:pt idx="549">
                  <c:v>8.6199999999999992</c:v>
                </c:pt>
                <c:pt idx="550">
                  <c:v>8.64</c:v>
                </c:pt>
                <c:pt idx="551">
                  <c:v>8.68</c:v>
                </c:pt>
                <c:pt idx="552">
                  <c:v>8.7100000000000009</c:v>
                </c:pt>
                <c:pt idx="553">
                  <c:v>8.7100000000000009</c:v>
                </c:pt>
                <c:pt idx="554">
                  <c:v>8.68</c:v>
                </c:pt>
                <c:pt idx="555">
                  <c:v>8.7200000000000006</c:v>
                </c:pt>
                <c:pt idx="556">
                  <c:v>8.69</c:v>
                </c:pt>
                <c:pt idx="557">
                  <c:v>8.7200000000000006</c:v>
                </c:pt>
                <c:pt idx="558">
                  <c:v>8.67</c:v>
                </c:pt>
                <c:pt idx="559">
                  <c:v>8.58</c:v>
                </c:pt>
                <c:pt idx="560">
                  <c:v>8.59</c:v>
                </c:pt>
                <c:pt idx="561">
                  <c:v>8.57</c:v>
                </c:pt>
                <c:pt idx="562">
                  <c:v>8.56</c:v>
                </c:pt>
                <c:pt idx="563">
                  <c:v>8.57</c:v>
                </c:pt>
                <c:pt idx="564">
                  <c:v>8.57</c:v>
                </c:pt>
                <c:pt idx="565">
                  <c:v>8.56</c:v>
                </c:pt>
                <c:pt idx="566">
                  <c:v>8.68</c:v>
                </c:pt>
                <c:pt idx="567">
                  <c:v>8.64</c:v>
                </c:pt>
                <c:pt idx="568">
                  <c:v>8.6</c:v>
                </c:pt>
                <c:pt idx="569">
                  <c:v>8.73</c:v>
                </c:pt>
                <c:pt idx="570">
                  <c:v>8.7100000000000009</c:v>
                </c:pt>
                <c:pt idx="571">
                  <c:v>8.68</c:v>
                </c:pt>
                <c:pt idx="572">
                  <c:v>8.7100000000000009</c:v>
                </c:pt>
                <c:pt idx="573">
                  <c:v>8.6999999999999993</c:v>
                </c:pt>
                <c:pt idx="574">
                  <c:v>8.73</c:v>
                </c:pt>
                <c:pt idx="575">
                  <c:v>8.77</c:v>
                </c:pt>
                <c:pt idx="576">
                  <c:v>8.77</c:v>
                </c:pt>
                <c:pt idx="577">
                  <c:v>8.7799999999999994</c:v>
                </c:pt>
                <c:pt idx="578">
                  <c:v>8.6999999999999993</c:v>
                </c:pt>
                <c:pt idx="579">
                  <c:v>8.74</c:v>
                </c:pt>
                <c:pt idx="580">
                  <c:v>8.73</c:v>
                </c:pt>
                <c:pt idx="581">
                  <c:v>8.68</c:v>
                </c:pt>
                <c:pt idx="582">
                  <c:v>8.68</c:v>
                </c:pt>
                <c:pt idx="583">
                  <c:v>8.68</c:v>
                </c:pt>
                <c:pt idx="584">
                  <c:v>8.75</c:v>
                </c:pt>
                <c:pt idx="585">
                  <c:v>8.6999999999999993</c:v>
                </c:pt>
                <c:pt idx="586">
                  <c:v>8.7200000000000006</c:v>
                </c:pt>
                <c:pt idx="587">
                  <c:v>8.65</c:v>
                </c:pt>
                <c:pt idx="588">
                  <c:v>8.7899999999999991</c:v>
                </c:pt>
                <c:pt idx="589">
                  <c:v>8.74</c:v>
                </c:pt>
                <c:pt idx="590">
                  <c:v>8.75</c:v>
                </c:pt>
                <c:pt idx="591">
                  <c:v>8.7799999999999994</c:v>
                </c:pt>
                <c:pt idx="592">
                  <c:v>8.7200000000000006</c:v>
                </c:pt>
                <c:pt idx="593">
                  <c:v>8.68</c:v>
                </c:pt>
                <c:pt idx="594">
                  <c:v>8.73</c:v>
                </c:pt>
                <c:pt idx="595">
                  <c:v>8.68</c:v>
                </c:pt>
                <c:pt idx="596">
                  <c:v>8.68</c:v>
                </c:pt>
                <c:pt idx="597">
                  <c:v>8.69</c:v>
                </c:pt>
                <c:pt idx="598">
                  <c:v>8.67</c:v>
                </c:pt>
                <c:pt idx="599">
                  <c:v>8.66</c:v>
                </c:pt>
                <c:pt idx="600">
                  <c:v>8.68</c:v>
                </c:pt>
                <c:pt idx="601">
                  <c:v>8.65</c:v>
                </c:pt>
                <c:pt idx="602">
                  <c:v>8.7100000000000009</c:v>
                </c:pt>
                <c:pt idx="603">
                  <c:v>8.65</c:v>
                </c:pt>
                <c:pt idx="604">
                  <c:v>8.69</c:v>
                </c:pt>
                <c:pt idx="605">
                  <c:v>8.74</c:v>
                </c:pt>
                <c:pt idx="606">
                  <c:v>8.69</c:v>
                </c:pt>
                <c:pt idx="607">
                  <c:v>8.67</c:v>
                </c:pt>
                <c:pt idx="608">
                  <c:v>8.7799999999999994</c:v>
                </c:pt>
                <c:pt idx="609">
                  <c:v>8.6</c:v>
                </c:pt>
                <c:pt idx="610">
                  <c:v>8.6999999999999993</c:v>
                </c:pt>
                <c:pt idx="611">
                  <c:v>8.6300000000000008</c:v>
                </c:pt>
                <c:pt idx="612">
                  <c:v>8.6199999999999992</c:v>
                </c:pt>
                <c:pt idx="613">
                  <c:v>8.6199999999999992</c:v>
                </c:pt>
                <c:pt idx="614">
                  <c:v>8.7899999999999991</c:v>
                </c:pt>
                <c:pt idx="615">
                  <c:v>8.65</c:v>
                </c:pt>
                <c:pt idx="616">
                  <c:v>8.67</c:v>
                </c:pt>
                <c:pt idx="617">
                  <c:v>8.58</c:v>
                </c:pt>
                <c:pt idx="618">
                  <c:v>8.6</c:v>
                </c:pt>
                <c:pt idx="619">
                  <c:v>8.67</c:v>
                </c:pt>
                <c:pt idx="620">
                  <c:v>8.73</c:v>
                </c:pt>
                <c:pt idx="621">
                  <c:v>8.64</c:v>
                </c:pt>
                <c:pt idx="622">
                  <c:v>8.67</c:v>
                </c:pt>
                <c:pt idx="623">
                  <c:v>8.6300000000000008</c:v>
                </c:pt>
                <c:pt idx="624">
                  <c:v>8.6999999999999993</c:v>
                </c:pt>
                <c:pt idx="625">
                  <c:v>8.5500000000000007</c:v>
                </c:pt>
                <c:pt idx="626">
                  <c:v>8.67</c:v>
                </c:pt>
                <c:pt idx="627">
                  <c:v>8.81</c:v>
                </c:pt>
                <c:pt idx="628">
                  <c:v>8.76</c:v>
                </c:pt>
                <c:pt idx="629">
                  <c:v>8.8000000000000007</c:v>
                </c:pt>
                <c:pt idx="630">
                  <c:v>8.6999999999999993</c:v>
                </c:pt>
                <c:pt idx="631">
                  <c:v>8.74</c:v>
                </c:pt>
                <c:pt idx="632">
                  <c:v>8.74</c:v>
                </c:pt>
                <c:pt idx="633">
                  <c:v>8.7100000000000009</c:v>
                </c:pt>
                <c:pt idx="634">
                  <c:v>8.7200000000000006</c:v>
                </c:pt>
                <c:pt idx="635">
                  <c:v>8.7200000000000006</c:v>
                </c:pt>
                <c:pt idx="636">
                  <c:v>8.6999999999999993</c:v>
                </c:pt>
                <c:pt idx="637">
                  <c:v>8.6999999999999993</c:v>
                </c:pt>
                <c:pt idx="638">
                  <c:v>8.6999999999999993</c:v>
                </c:pt>
                <c:pt idx="639">
                  <c:v>8.6999999999999993</c:v>
                </c:pt>
                <c:pt idx="640">
                  <c:v>8.69</c:v>
                </c:pt>
                <c:pt idx="641">
                  <c:v>8.65</c:v>
                </c:pt>
                <c:pt idx="642">
                  <c:v>8.7899999999999991</c:v>
                </c:pt>
                <c:pt idx="643">
                  <c:v>8.67</c:v>
                </c:pt>
                <c:pt idx="644">
                  <c:v>8.7200000000000006</c:v>
                </c:pt>
                <c:pt idx="645">
                  <c:v>8.7200000000000006</c:v>
                </c:pt>
                <c:pt idx="646">
                  <c:v>8.6300000000000008</c:v>
                </c:pt>
                <c:pt idx="647">
                  <c:v>8.67</c:v>
                </c:pt>
                <c:pt idx="648">
                  <c:v>8.74</c:v>
                </c:pt>
                <c:pt idx="649">
                  <c:v>8.98</c:v>
                </c:pt>
                <c:pt idx="650">
                  <c:v>8.98</c:v>
                </c:pt>
                <c:pt idx="651">
                  <c:v>8.8800000000000008</c:v>
                </c:pt>
                <c:pt idx="652">
                  <c:v>8.8000000000000007</c:v>
                </c:pt>
                <c:pt idx="653">
                  <c:v>8.75</c:v>
                </c:pt>
                <c:pt idx="654">
                  <c:v>8.66</c:v>
                </c:pt>
                <c:pt idx="655">
                  <c:v>8.5500000000000007</c:v>
                </c:pt>
                <c:pt idx="656">
                  <c:v>8.41</c:v>
                </c:pt>
                <c:pt idx="657">
                  <c:v>8.4090000000000007</c:v>
                </c:pt>
                <c:pt idx="658">
                  <c:v>8.4</c:v>
                </c:pt>
                <c:pt idx="659">
                  <c:v>8.407</c:v>
                </c:pt>
                <c:pt idx="660">
                  <c:v>8.456999999999999</c:v>
                </c:pt>
                <c:pt idx="661">
                  <c:v>8.3659999999999997</c:v>
                </c:pt>
                <c:pt idx="662">
                  <c:v>8.3989999999999991</c:v>
                </c:pt>
                <c:pt idx="663">
                  <c:v>8.4120000000000008</c:v>
                </c:pt>
                <c:pt idx="664">
                  <c:v>8.3369999999999997</c:v>
                </c:pt>
                <c:pt idx="665">
                  <c:v>8.3060000000000009</c:v>
                </c:pt>
                <c:pt idx="666">
                  <c:v>8.2759999999999998</c:v>
                </c:pt>
                <c:pt idx="667">
                  <c:v>8.3000000000000007</c:v>
                </c:pt>
                <c:pt idx="668">
                  <c:v>8.3000000000000007</c:v>
                </c:pt>
                <c:pt idx="669">
                  <c:v>8.379999999999999</c:v>
                </c:pt>
                <c:pt idx="670">
                  <c:v>8.3790000000000013</c:v>
                </c:pt>
                <c:pt idx="671">
                  <c:v>8.379999999999999</c:v>
                </c:pt>
                <c:pt idx="672">
                  <c:v>8.3889999999999993</c:v>
                </c:pt>
                <c:pt idx="673">
                  <c:v>8.3769999999999989</c:v>
                </c:pt>
                <c:pt idx="674">
                  <c:v>8.3260000000000005</c:v>
                </c:pt>
                <c:pt idx="675">
                  <c:v>8.3330000000000002</c:v>
                </c:pt>
                <c:pt idx="676">
                  <c:v>8.4030000000000005</c:v>
                </c:pt>
                <c:pt idx="677">
                  <c:v>8.3849999999999998</c:v>
                </c:pt>
                <c:pt idx="678">
                  <c:v>8.3970000000000002</c:v>
                </c:pt>
                <c:pt idx="679">
                  <c:v>8.4039999999999999</c:v>
                </c:pt>
                <c:pt idx="680">
                  <c:v>8.375</c:v>
                </c:pt>
                <c:pt idx="681">
                  <c:v>8.3659999999999997</c:v>
                </c:pt>
                <c:pt idx="682">
                  <c:v>8.4009999999999998</c:v>
                </c:pt>
                <c:pt idx="683">
                  <c:v>8.4049999999999994</c:v>
                </c:pt>
                <c:pt idx="684">
                  <c:v>8.3940000000000001</c:v>
                </c:pt>
                <c:pt idx="685">
                  <c:v>8.3819999999999997</c:v>
                </c:pt>
                <c:pt idx="686">
                  <c:v>8.3640000000000008</c:v>
                </c:pt>
                <c:pt idx="687">
                  <c:v>8.3689999999999998</c:v>
                </c:pt>
                <c:pt idx="688">
                  <c:v>8.3090000000000011</c:v>
                </c:pt>
                <c:pt idx="689">
                  <c:v>8.4359999999999999</c:v>
                </c:pt>
                <c:pt idx="690">
                  <c:v>8.39</c:v>
                </c:pt>
                <c:pt idx="691">
                  <c:v>8.3989999999999991</c:v>
                </c:pt>
                <c:pt idx="692">
                  <c:v>8.370000000000001</c:v>
                </c:pt>
                <c:pt idx="693">
                  <c:v>8.4</c:v>
                </c:pt>
                <c:pt idx="694">
                  <c:v>8.4329999999999998</c:v>
                </c:pt>
                <c:pt idx="695">
                  <c:v>8.4109999999999996</c:v>
                </c:pt>
                <c:pt idx="696">
                  <c:v>8.4139999999999997</c:v>
                </c:pt>
                <c:pt idx="697">
                  <c:v>8.4290000000000003</c:v>
                </c:pt>
                <c:pt idx="698">
                  <c:v>8.4329999999999998</c:v>
                </c:pt>
                <c:pt idx="699">
                  <c:v>8.4430000000000014</c:v>
                </c:pt>
                <c:pt idx="700">
                  <c:v>8.4529999999999994</c:v>
                </c:pt>
                <c:pt idx="701">
                  <c:v>8.4489999999999998</c:v>
                </c:pt>
                <c:pt idx="702">
                  <c:v>8.4540000000000006</c:v>
                </c:pt>
                <c:pt idx="703">
                  <c:v>8.4499999999999993</c:v>
                </c:pt>
                <c:pt idx="704">
                  <c:v>8.4580000000000002</c:v>
                </c:pt>
                <c:pt idx="705">
                  <c:v>8.4499999999999993</c:v>
                </c:pt>
                <c:pt idx="706">
                  <c:v>8.4499999999999993</c:v>
                </c:pt>
                <c:pt idx="707">
                  <c:v>8.4499999999999993</c:v>
                </c:pt>
                <c:pt idx="708">
                  <c:v>8.495000000000001</c:v>
                </c:pt>
                <c:pt idx="709">
                  <c:v>8.5489999999999995</c:v>
                </c:pt>
                <c:pt idx="710">
                  <c:v>8.5990000000000002</c:v>
                </c:pt>
                <c:pt idx="711">
                  <c:v>8.5030000000000001</c:v>
                </c:pt>
                <c:pt idx="712">
                  <c:v>8.5489999999999995</c:v>
                </c:pt>
                <c:pt idx="713">
                  <c:v>8.52</c:v>
                </c:pt>
                <c:pt idx="714">
                  <c:v>8.5010000000000012</c:v>
                </c:pt>
                <c:pt idx="715">
                  <c:v>8.5180000000000007</c:v>
                </c:pt>
                <c:pt idx="716">
                  <c:v>8.4989999999999988</c:v>
                </c:pt>
                <c:pt idx="717">
                  <c:v>8.4749999999999996</c:v>
                </c:pt>
                <c:pt idx="718">
                  <c:v>8.5</c:v>
                </c:pt>
                <c:pt idx="719">
                  <c:v>8.4540000000000006</c:v>
                </c:pt>
                <c:pt idx="720">
                  <c:v>8.4489999999999998</c:v>
                </c:pt>
                <c:pt idx="721">
                  <c:v>8.4</c:v>
                </c:pt>
                <c:pt idx="722">
                  <c:v>8.4079999999999995</c:v>
                </c:pt>
                <c:pt idx="723">
                  <c:v>8.4290000000000003</c:v>
                </c:pt>
                <c:pt idx="724">
                  <c:v>8.4009999999999998</c:v>
                </c:pt>
                <c:pt idx="725">
                  <c:v>8.4280000000000008</c:v>
                </c:pt>
                <c:pt idx="726">
                  <c:v>8.4</c:v>
                </c:pt>
                <c:pt idx="727">
                  <c:v>8.3989999999999991</c:v>
                </c:pt>
                <c:pt idx="728">
                  <c:v>8.42</c:v>
                </c:pt>
                <c:pt idx="729">
                  <c:v>8.41</c:v>
                </c:pt>
                <c:pt idx="730">
                  <c:v>8.4749999999999996</c:v>
                </c:pt>
                <c:pt idx="731">
                  <c:v>8.4169999999999998</c:v>
                </c:pt>
                <c:pt idx="732">
                  <c:v>8.43</c:v>
                </c:pt>
                <c:pt idx="733">
                  <c:v>8.4499999999999993</c:v>
                </c:pt>
                <c:pt idx="734">
                  <c:v>8.4060000000000006</c:v>
                </c:pt>
                <c:pt idx="735">
                  <c:v>8.3949999999999996</c:v>
                </c:pt>
                <c:pt idx="736">
                  <c:v>8.3970000000000002</c:v>
                </c:pt>
                <c:pt idx="737">
                  <c:v>8.4009999999999998</c:v>
                </c:pt>
                <c:pt idx="738">
                  <c:v>8.4400000000000013</c:v>
                </c:pt>
                <c:pt idx="739">
                  <c:v>8.3849999999999998</c:v>
                </c:pt>
                <c:pt idx="740">
                  <c:v>8.3829999999999991</c:v>
                </c:pt>
                <c:pt idx="741">
                  <c:v>8.4529999999999994</c:v>
                </c:pt>
                <c:pt idx="742">
                  <c:v>8.4359999999999999</c:v>
                </c:pt>
                <c:pt idx="743">
                  <c:v>8.4700000000000006</c:v>
                </c:pt>
                <c:pt idx="744">
                  <c:v>8.479000000000001</c:v>
                </c:pt>
                <c:pt idx="745">
                  <c:v>8.3689999999999998</c:v>
                </c:pt>
                <c:pt idx="746">
                  <c:v>8.3529999999999998</c:v>
                </c:pt>
                <c:pt idx="747">
                  <c:v>8.327</c:v>
                </c:pt>
                <c:pt idx="748">
                  <c:v>8.3730000000000011</c:v>
                </c:pt>
                <c:pt idx="749">
                  <c:v>8.3469999999999995</c:v>
                </c:pt>
                <c:pt idx="750">
                  <c:v>8.3450000000000006</c:v>
                </c:pt>
                <c:pt idx="751">
                  <c:v>8.2900000000000009</c:v>
                </c:pt>
                <c:pt idx="752">
                  <c:v>8.3180000000000014</c:v>
                </c:pt>
                <c:pt idx="753">
                  <c:v>8.4</c:v>
                </c:pt>
                <c:pt idx="754">
                  <c:v>8.3709999999999987</c:v>
                </c:pt>
                <c:pt idx="755">
                  <c:v>8.3849999999999998</c:v>
                </c:pt>
                <c:pt idx="756">
                  <c:v>8.3879999999999999</c:v>
                </c:pt>
                <c:pt idx="757">
                  <c:v>8.3790000000000013</c:v>
                </c:pt>
                <c:pt idx="758">
                  <c:v>8.3049999999999997</c:v>
                </c:pt>
                <c:pt idx="759">
                  <c:v>8.2989999999999995</c:v>
                </c:pt>
                <c:pt idx="760">
                  <c:v>8.2880000000000003</c:v>
                </c:pt>
                <c:pt idx="761">
                  <c:v>8.3010000000000002</c:v>
                </c:pt>
                <c:pt idx="762">
                  <c:v>8.32</c:v>
                </c:pt>
                <c:pt idx="763">
                  <c:v>8.3879999999999999</c:v>
                </c:pt>
                <c:pt idx="764">
                  <c:v>8.3129999999999988</c:v>
                </c:pt>
                <c:pt idx="765">
                  <c:v>8.3260000000000005</c:v>
                </c:pt>
                <c:pt idx="766">
                  <c:v>8.3049999999999997</c:v>
                </c:pt>
                <c:pt idx="767">
                  <c:v>8.3000000000000007</c:v>
                </c:pt>
                <c:pt idx="768">
                  <c:v>8.3889999999999993</c:v>
                </c:pt>
                <c:pt idx="769">
                  <c:v>8.2799999999999994</c:v>
                </c:pt>
                <c:pt idx="770">
                  <c:v>8.3030000000000008</c:v>
                </c:pt>
                <c:pt idx="771">
                  <c:v>8.3150000000000013</c:v>
                </c:pt>
                <c:pt idx="772">
                  <c:v>8.3189999999999991</c:v>
                </c:pt>
                <c:pt idx="773">
                  <c:v>8.3099999999999987</c:v>
                </c:pt>
                <c:pt idx="774">
                  <c:v>8.4700000000000006</c:v>
                </c:pt>
                <c:pt idx="775">
                  <c:v>8.418000000000001</c:v>
                </c:pt>
                <c:pt idx="776">
                  <c:v>8.4450000000000003</c:v>
                </c:pt>
                <c:pt idx="777">
                  <c:v>8.4980000000000011</c:v>
                </c:pt>
                <c:pt idx="778">
                  <c:v>8.4860000000000007</c:v>
                </c:pt>
                <c:pt idx="779">
                  <c:v>8.4860000000000007</c:v>
                </c:pt>
                <c:pt idx="780">
                  <c:v>8.4049999999999994</c:v>
                </c:pt>
                <c:pt idx="781">
                  <c:v>8.4700000000000006</c:v>
                </c:pt>
                <c:pt idx="782">
                  <c:v>8.4689999999999994</c:v>
                </c:pt>
                <c:pt idx="783">
                  <c:v>8.5030000000000001</c:v>
                </c:pt>
                <c:pt idx="784">
                  <c:v>8.3520000000000003</c:v>
                </c:pt>
                <c:pt idx="785">
                  <c:v>8.3610000000000007</c:v>
                </c:pt>
                <c:pt idx="786">
                  <c:v>8.42</c:v>
                </c:pt>
                <c:pt idx="787">
                  <c:v>8.2900000000000009</c:v>
                </c:pt>
                <c:pt idx="788">
                  <c:v>8.1999999999999993</c:v>
                </c:pt>
                <c:pt idx="789">
                  <c:v>8.3260000000000005</c:v>
                </c:pt>
                <c:pt idx="790">
                  <c:v>8.3580000000000005</c:v>
                </c:pt>
                <c:pt idx="791">
                  <c:v>8.4870000000000001</c:v>
                </c:pt>
                <c:pt idx="792">
                  <c:v>8.3000000000000007</c:v>
                </c:pt>
                <c:pt idx="793">
                  <c:v>8.2279999999999998</c:v>
                </c:pt>
                <c:pt idx="794">
                  <c:v>8.1999999999999993</c:v>
                </c:pt>
                <c:pt idx="795">
                  <c:v>8.3870000000000005</c:v>
                </c:pt>
                <c:pt idx="796">
                  <c:v>8.42</c:v>
                </c:pt>
                <c:pt idx="797">
                  <c:v>8.3099999999999987</c:v>
                </c:pt>
                <c:pt idx="798">
                  <c:v>8.3000000000000007</c:v>
                </c:pt>
                <c:pt idx="799">
                  <c:v>8.5269999999999992</c:v>
                </c:pt>
                <c:pt idx="800">
                  <c:v>8.1780000000000008</c:v>
                </c:pt>
                <c:pt idx="801">
                  <c:v>8.1999999999999993</c:v>
                </c:pt>
                <c:pt idx="802">
                  <c:v>8.3889999999999993</c:v>
                </c:pt>
                <c:pt idx="803">
                  <c:v>8.0109999999999992</c:v>
                </c:pt>
                <c:pt idx="804">
                  <c:v>8.18</c:v>
                </c:pt>
                <c:pt idx="805">
                  <c:v>8.07</c:v>
                </c:pt>
                <c:pt idx="806">
                  <c:v>8.0010000000000012</c:v>
                </c:pt>
                <c:pt idx="807">
                  <c:v>7.8480000000000008</c:v>
                </c:pt>
                <c:pt idx="808">
                  <c:v>7.6400000000000006</c:v>
                </c:pt>
                <c:pt idx="809">
                  <c:v>7.7150000000000007</c:v>
                </c:pt>
                <c:pt idx="810">
                  <c:v>7.7150000000000007</c:v>
                </c:pt>
                <c:pt idx="811">
                  <c:v>7.7299999999999995</c:v>
                </c:pt>
                <c:pt idx="812">
                  <c:v>7.819</c:v>
                </c:pt>
                <c:pt idx="813">
                  <c:v>7.8290000000000006</c:v>
                </c:pt>
                <c:pt idx="814">
                  <c:v>7.5959999999999992</c:v>
                </c:pt>
                <c:pt idx="815">
                  <c:v>7.5959999999999992</c:v>
                </c:pt>
                <c:pt idx="816">
                  <c:v>7.58</c:v>
                </c:pt>
                <c:pt idx="817">
                  <c:v>7.6519999999999992</c:v>
                </c:pt>
                <c:pt idx="818">
                  <c:v>7.58</c:v>
                </c:pt>
                <c:pt idx="819">
                  <c:v>7.5110000000000001</c:v>
                </c:pt>
                <c:pt idx="820">
                  <c:v>7.5950000000000006</c:v>
                </c:pt>
                <c:pt idx="821">
                  <c:v>7.6</c:v>
                </c:pt>
                <c:pt idx="822">
                  <c:v>7.5790000000000006</c:v>
                </c:pt>
                <c:pt idx="823">
                  <c:v>7.5190000000000001</c:v>
                </c:pt>
                <c:pt idx="824">
                  <c:v>7.520999999999999</c:v>
                </c:pt>
                <c:pt idx="825">
                  <c:v>7.5400000000000009</c:v>
                </c:pt>
                <c:pt idx="826">
                  <c:v>7.5449999999999999</c:v>
                </c:pt>
                <c:pt idx="827">
                  <c:v>7.5469999999999997</c:v>
                </c:pt>
                <c:pt idx="828">
                  <c:v>7.5069999999999997</c:v>
                </c:pt>
                <c:pt idx="829">
                  <c:v>7.4870000000000001</c:v>
                </c:pt>
                <c:pt idx="830">
                  <c:v>7.4859999999999998</c:v>
                </c:pt>
                <c:pt idx="831">
                  <c:v>7.5449999999999999</c:v>
                </c:pt>
                <c:pt idx="832">
                  <c:v>7.5389999999999997</c:v>
                </c:pt>
                <c:pt idx="833">
                  <c:v>7.6</c:v>
                </c:pt>
                <c:pt idx="834">
                  <c:v>7.5830000000000002</c:v>
                </c:pt>
                <c:pt idx="835">
                  <c:v>7.7</c:v>
                </c:pt>
                <c:pt idx="836">
                  <c:v>7.7200000000000006</c:v>
                </c:pt>
                <c:pt idx="837">
                  <c:v>7.6549999999999994</c:v>
                </c:pt>
                <c:pt idx="838">
                  <c:v>7.65</c:v>
                </c:pt>
                <c:pt idx="839">
                  <c:v>7.6450000000000005</c:v>
                </c:pt>
                <c:pt idx="840">
                  <c:v>7.6989999999999998</c:v>
                </c:pt>
                <c:pt idx="841">
                  <c:v>7.625</c:v>
                </c:pt>
                <c:pt idx="842">
                  <c:v>7.6019999999999994</c:v>
                </c:pt>
                <c:pt idx="843">
                  <c:v>7.6909999999999998</c:v>
                </c:pt>
                <c:pt idx="844">
                  <c:v>7.6739999999999995</c:v>
                </c:pt>
                <c:pt idx="845">
                  <c:v>7.7040000000000006</c:v>
                </c:pt>
                <c:pt idx="846">
                  <c:v>7.7159999999999993</c:v>
                </c:pt>
                <c:pt idx="847">
                  <c:v>7.6989999999999998</c:v>
                </c:pt>
                <c:pt idx="848">
                  <c:v>7.6219999999999999</c:v>
                </c:pt>
                <c:pt idx="849">
                  <c:v>7.5190000000000001</c:v>
                </c:pt>
                <c:pt idx="850">
                  <c:v>7.5220000000000002</c:v>
                </c:pt>
                <c:pt idx="851">
                  <c:v>7.6400000000000006</c:v>
                </c:pt>
                <c:pt idx="852">
                  <c:v>7.6209999999999996</c:v>
                </c:pt>
                <c:pt idx="853">
                  <c:v>7.5030000000000001</c:v>
                </c:pt>
                <c:pt idx="854">
                  <c:v>7.6</c:v>
                </c:pt>
                <c:pt idx="855">
                  <c:v>7.5299999999999994</c:v>
                </c:pt>
                <c:pt idx="856">
                  <c:v>7.4879999999999995</c:v>
                </c:pt>
                <c:pt idx="857">
                  <c:v>7.5040000000000004</c:v>
                </c:pt>
                <c:pt idx="858">
                  <c:v>7.7249999999999996</c:v>
                </c:pt>
                <c:pt idx="859">
                  <c:v>7.694</c:v>
                </c:pt>
                <c:pt idx="860">
                  <c:v>7.57</c:v>
                </c:pt>
                <c:pt idx="861">
                  <c:v>7.5750000000000002</c:v>
                </c:pt>
                <c:pt idx="862">
                  <c:v>7.6</c:v>
                </c:pt>
                <c:pt idx="863">
                  <c:v>7.5</c:v>
                </c:pt>
                <c:pt idx="864">
                  <c:v>7.5170000000000003</c:v>
                </c:pt>
                <c:pt idx="865">
                  <c:v>7.516</c:v>
                </c:pt>
                <c:pt idx="866">
                  <c:v>7.5200000000000005</c:v>
                </c:pt>
                <c:pt idx="867">
                  <c:v>7.5120000000000005</c:v>
                </c:pt>
                <c:pt idx="868">
                  <c:v>7.5069999999999997</c:v>
                </c:pt>
                <c:pt idx="869">
                  <c:v>7.5709999999999997</c:v>
                </c:pt>
                <c:pt idx="870">
                  <c:v>7.5340000000000007</c:v>
                </c:pt>
                <c:pt idx="871">
                  <c:v>7.516</c:v>
                </c:pt>
                <c:pt idx="872">
                  <c:v>7.5900000000000007</c:v>
                </c:pt>
                <c:pt idx="873">
                  <c:v>7.5909999999999993</c:v>
                </c:pt>
                <c:pt idx="874">
                  <c:v>7.6599999999999993</c:v>
                </c:pt>
                <c:pt idx="875">
                  <c:v>7.7969999999999997</c:v>
                </c:pt>
                <c:pt idx="876">
                  <c:v>7.92</c:v>
                </c:pt>
                <c:pt idx="877">
                  <c:v>7.93</c:v>
                </c:pt>
                <c:pt idx="878">
                  <c:v>7.944</c:v>
                </c:pt>
                <c:pt idx="879">
                  <c:v>7.8890000000000002</c:v>
                </c:pt>
                <c:pt idx="880">
                  <c:v>7.8780000000000001</c:v>
                </c:pt>
                <c:pt idx="881">
                  <c:v>7.9090000000000007</c:v>
                </c:pt>
                <c:pt idx="882">
                  <c:v>7.92</c:v>
                </c:pt>
                <c:pt idx="883">
                  <c:v>7.9989999999999997</c:v>
                </c:pt>
                <c:pt idx="884">
                  <c:v>7.979000000000001</c:v>
                </c:pt>
                <c:pt idx="885">
                  <c:v>7.9590000000000005</c:v>
                </c:pt>
                <c:pt idx="886">
                  <c:v>8</c:v>
                </c:pt>
                <c:pt idx="887">
                  <c:v>8</c:v>
                </c:pt>
                <c:pt idx="888">
                  <c:v>8.02</c:v>
                </c:pt>
                <c:pt idx="889">
                  <c:v>8.0980000000000008</c:v>
                </c:pt>
                <c:pt idx="890">
                  <c:v>8.0969999999999995</c:v>
                </c:pt>
                <c:pt idx="891">
                  <c:v>8.120000000000001</c:v>
                </c:pt>
                <c:pt idx="892">
                  <c:v>8.1290000000000013</c:v>
                </c:pt>
                <c:pt idx="893">
                  <c:v>8.1479999999999997</c:v>
                </c:pt>
                <c:pt idx="894">
                  <c:v>8.17</c:v>
                </c:pt>
                <c:pt idx="895">
                  <c:v>8.1720000000000006</c:v>
                </c:pt>
                <c:pt idx="896">
                  <c:v>7.99</c:v>
                </c:pt>
                <c:pt idx="897">
                  <c:v>7.9749999999999996</c:v>
                </c:pt>
                <c:pt idx="898">
                  <c:v>8.15</c:v>
                </c:pt>
                <c:pt idx="899">
                  <c:v>8.09</c:v>
                </c:pt>
                <c:pt idx="900">
                  <c:v>8.09</c:v>
                </c:pt>
                <c:pt idx="901">
                  <c:v>8.1470000000000002</c:v>
                </c:pt>
                <c:pt idx="902">
                  <c:v>8</c:v>
                </c:pt>
                <c:pt idx="903">
                  <c:v>8.1859999999999999</c:v>
                </c:pt>
                <c:pt idx="904">
                  <c:v>8.1999999999999993</c:v>
                </c:pt>
                <c:pt idx="905">
                  <c:v>8.120000000000001</c:v>
                </c:pt>
                <c:pt idx="906">
                  <c:v>8.1</c:v>
                </c:pt>
                <c:pt idx="907">
                  <c:v>8.1989999999999998</c:v>
                </c:pt>
                <c:pt idx="908">
                  <c:v>8.1980000000000004</c:v>
                </c:pt>
                <c:pt idx="909">
                  <c:v>8.1999999999999993</c:v>
                </c:pt>
                <c:pt idx="910">
                  <c:v>8.1840000000000011</c:v>
                </c:pt>
                <c:pt idx="911">
                  <c:v>8.0500000000000007</c:v>
                </c:pt>
                <c:pt idx="912">
                  <c:v>8.4</c:v>
                </c:pt>
                <c:pt idx="913">
                  <c:v>8.14</c:v>
                </c:pt>
                <c:pt idx="914">
                  <c:v>8.1</c:v>
                </c:pt>
                <c:pt idx="915">
                  <c:v>8.1</c:v>
                </c:pt>
                <c:pt idx="916">
                  <c:v>8.157</c:v>
                </c:pt>
                <c:pt idx="917">
                  <c:v>8.1999999999999993</c:v>
                </c:pt>
                <c:pt idx="918">
                  <c:v>8.26</c:v>
                </c:pt>
                <c:pt idx="919">
                  <c:v>8.2409999999999997</c:v>
                </c:pt>
                <c:pt idx="920">
                  <c:v>8.2390000000000008</c:v>
                </c:pt>
                <c:pt idx="921">
                  <c:v>8.2349999999999994</c:v>
                </c:pt>
                <c:pt idx="922">
                  <c:v>8.3989999999999991</c:v>
                </c:pt>
                <c:pt idx="923">
                  <c:v>8.3989999999999991</c:v>
                </c:pt>
                <c:pt idx="924">
                  <c:v>8.4</c:v>
                </c:pt>
                <c:pt idx="925">
                  <c:v>8.7200000000000006</c:v>
                </c:pt>
                <c:pt idx="926">
                  <c:v>8.9909999999999997</c:v>
                </c:pt>
                <c:pt idx="927">
                  <c:v>8.9909999999999997</c:v>
                </c:pt>
                <c:pt idx="928">
                  <c:v>8.995000000000001</c:v>
                </c:pt>
                <c:pt idx="929">
                  <c:v>8.9969999999999999</c:v>
                </c:pt>
                <c:pt idx="930">
                  <c:v>8.9989999999999988</c:v>
                </c:pt>
                <c:pt idx="931">
                  <c:v>8.8970000000000002</c:v>
                </c:pt>
                <c:pt idx="932">
                  <c:v>8.9980000000000011</c:v>
                </c:pt>
                <c:pt idx="933">
                  <c:v>8.9</c:v>
                </c:pt>
                <c:pt idx="934">
                  <c:v>8.9980000000000011</c:v>
                </c:pt>
                <c:pt idx="935">
                  <c:v>8.9989999999999988</c:v>
                </c:pt>
                <c:pt idx="936">
                  <c:v>9.0090000000000003</c:v>
                </c:pt>
                <c:pt idx="937">
                  <c:v>9.0030000000000001</c:v>
                </c:pt>
                <c:pt idx="938">
                  <c:v>9.0139999999999993</c:v>
                </c:pt>
                <c:pt idx="939">
                  <c:v>9.1280000000000001</c:v>
                </c:pt>
                <c:pt idx="940">
                  <c:v>9.1290000000000013</c:v>
                </c:pt>
                <c:pt idx="941">
                  <c:v>9.1180000000000003</c:v>
                </c:pt>
                <c:pt idx="942">
                  <c:v>9.35</c:v>
                </c:pt>
                <c:pt idx="943">
                  <c:v>9</c:v>
                </c:pt>
                <c:pt idx="944">
                  <c:v>9</c:v>
                </c:pt>
                <c:pt idx="945">
                  <c:v>9</c:v>
                </c:pt>
                <c:pt idx="946">
                  <c:v>9.0939999999999994</c:v>
                </c:pt>
                <c:pt idx="947">
                  <c:v>9.0169999999999995</c:v>
                </c:pt>
                <c:pt idx="948">
                  <c:v>9.09</c:v>
                </c:pt>
                <c:pt idx="949">
                  <c:v>9.093</c:v>
                </c:pt>
                <c:pt idx="950">
                  <c:v>9.0950000000000006</c:v>
                </c:pt>
                <c:pt idx="951">
                  <c:v>9.0950000000000006</c:v>
                </c:pt>
                <c:pt idx="952">
                  <c:v>9.15</c:v>
                </c:pt>
                <c:pt idx="953">
                  <c:v>9.3109999999999999</c:v>
                </c:pt>
                <c:pt idx="954">
                  <c:v>9.35</c:v>
                </c:pt>
                <c:pt idx="955">
                  <c:v>9.4</c:v>
                </c:pt>
                <c:pt idx="956">
                  <c:v>9.5</c:v>
                </c:pt>
                <c:pt idx="957">
                  <c:v>9.5040000000000013</c:v>
                </c:pt>
                <c:pt idx="958">
                  <c:v>9.395999999999999</c:v>
                </c:pt>
                <c:pt idx="959">
                  <c:v>9.3970000000000002</c:v>
                </c:pt>
                <c:pt idx="960">
                  <c:v>9.4</c:v>
                </c:pt>
                <c:pt idx="961">
                  <c:v>9.4</c:v>
                </c:pt>
                <c:pt idx="962">
                  <c:v>9.4510000000000005</c:v>
                </c:pt>
                <c:pt idx="963">
                  <c:v>9.484</c:v>
                </c:pt>
                <c:pt idx="964">
                  <c:v>9.484</c:v>
                </c:pt>
                <c:pt idx="965">
                  <c:v>9.4499999999999993</c:v>
                </c:pt>
                <c:pt idx="966">
                  <c:v>9.4499999999999993</c:v>
                </c:pt>
                <c:pt idx="967">
                  <c:v>9.4499999999999993</c:v>
                </c:pt>
                <c:pt idx="968">
                  <c:v>9.4499999999999993</c:v>
                </c:pt>
                <c:pt idx="969">
                  <c:v>9.4499999999999993</c:v>
                </c:pt>
                <c:pt idx="970">
                  <c:v>9.36</c:v>
                </c:pt>
                <c:pt idx="971">
                  <c:v>9.5760000000000005</c:v>
                </c:pt>
                <c:pt idx="972">
                  <c:v>9.798</c:v>
                </c:pt>
                <c:pt idx="973">
                  <c:v>9.7189999999999994</c:v>
                </c:pt>
                <c:pt idx="974">
                  <c:v>9.7189999999999994</c:v>
                </c:pt>
                <c:pt idx="975">
                  <c:v>9.6999999999999993</c:v>
                </c:pt>
                <c:pt idx="976">
                  <c:v>9.6890000000000001</c:v>
                </c:pt>
                <c:pt idx="977">
                  <c:v>9.6989999999999998</c:v>
                </c:pt>
                <c:pt idx="978">
                  <c:v>9.7140000000000004</c:v>
                </c:pt>
                <c:pt idx="979">
                  <c:v>9.7149999999999999</c:v>
                </c:pt>
                <c:pt idx="980">
                  <c:v>9.7989999999999995</c:v>
                </c:pt>
                <c:pt idx="981">
                  <c:v>9.7959999999999994</c:v>
                </c:pt>
                <c:pt idx="982">
                  <c:v>9.7970000000000006</c:v>
                </c:pt>
                <c:pt idx="983">
                  <c:v>9.798</c:v>
                </c:pt>
                <c:pt idx="984">
                  <c:v>9.7949999999999999</c:v>
                </c:pt>
                <c:pt idx="985">
                  <c:v>9.7949999999999999</c:v>
                </c:pt>
                <c:pt idx="986">
                  <c:v>9.7959999999999994</c:v>
                </c:pt>
                <c:pt idx="987">
                  <c:v>9.7989999999999995</c:v>
                </c:pt>
                <c:pt idx="988">
                  <c:v>9.7989999999999995</c:v>
                </c:pt>
                <c:pt idx="989">
                  <c:v>9.7989999999999995</c:v>
                </c:pt>
                <c:pt idx="990">
                  <c:v>9.7850000000000001</c:v>
                </c:pt>
                <c:pt idx="991">
                  <c:v>9.7799999999999994</c:v>
                </c:pt>
                <c:pt idx="992">
                  <c:v>9.7799999999999994</c:v>
                </c:pt>
                <c:pt idx="993">
                  <c:v>9.7850000000000001</c:v>
                </c:pt>
                <c:pt idx="994">
                  <c:v>9.7870000000000008</c:v>
                </c:pt>
                <c:pt idx="995">
                  <c:v>9.8000000000000007</c:v>
                </c:pt>
                <c:pt idx="996">
                  <c:v>9.6989999999999998</c:v>
                </c:pt>
                <c:pt idx="997">
                  <c:v>9.6989999999999998</c:v>
                </c:pt>
                <c:pt idx="998">
                  <c:v>9.6980000000000004</c:v>
                </c:pt>
                <c:pt idx="999">
                  <c:v>9.6950000000000003</c:v>
                </c:pt>
                <c:pt idx="1000">
                  <c:v>9.6969999999999992</c:v>
                </c:pt>
                <c:pt idx="1001">
                  <c:v>9.6989999999999998</c:v>
                </c:pt>
                <c:pt idx="1002">
                  <c:v>9.6959999999999997</c:v>
                </c:pt>
                <c:pt idx="1003">
                  <c:v>9.8230000000000004</c:v>
                </c:pt>
                <c:pt idx="1004">
                  <c:v>9.8189999999999991</c:v>
                </c:pt>
                <c:pt idx="1005">
                  <c:v>9.8249999999999993</c:v>
                </c:pt>
                <c:pt idx="1006">
                  <c:v>9.84</c:v>
                </c:pt>
                <c:pt idx="1007">
                  <c:v>9.64</c:v>
                </c:pt>
                <c:pt idx="1008">
                  <c:v>9.641</c:v>
                </c:pt>
                <c:pt idx="1009">
                  <c:v>9.641</c:v>
                </c:pt>
                <c:pt idx="1010">
                  <c:v>9.641</c:v>
                </c:pt>
                <c:pt idx="1011">
                  <c:v>9.64</c:v>
                </c:pt>
                <c:pt idx="1012">
                  <c:v>9.641</c:v>
                </c:pt>
                <c:pt idx="1013">
                  <c:v>9.64</c:v>
                </c:pt>
                <c:pt idx="1014">
                  <c:v>9.6359999999999992</c:v>
                </c:pt>
                <c:pt idx="1015">
                  <c:v>9.64</c:v>
                </c:pt>
                <c:pt idx="1016">
                  <c:v>9.64</c:v>
                </c:pt>
                <c:pt idx="1017">
                  <c:v>9.64</c:v>
                </c:pt>
                <c:pt idx="1018">
                  <c:v>9.6579999999999995</c:v>
                </c:pt>
                <c:pt idx="1019">
                  <c:v>9.6590000000000007</c:v>
                </c:pt>
                <c:pt idx="1020">
                  <c:v>9.6590000000000007</c:v>
                </c:pt>
                <c:pt idx="1021">
                  <c:v>9.5040000000000013</c:v>
                </c:pt>
                <c:pt idx="1022">
                  <c:v>9.5040000000000013</c:v>
                </c:pt>
                <c:pt idx="1023">
                  <c:v>9.504999999999999</c:v>
                </c:pt>
                <c:pt idx="1024">
                  <c:v>9.6449999999999996</c:v>
                </c:pt>
                <c:pt idx="1025">
                  <c:v>9.625</c:v>
                </c:pt>
                <c:pt idx="1026">
                  <c:v>9.620000000000001</c:v>
                </c:pt>
                <c:pt idx="1027">
                  <c:v>9.61</c:v>
                </c:pt>
                <c:pt idx="1028">
                  <c:v>9.61</c:v>
                </c:pt>
                <c:pt idx="1029">
                  <c:v>9.6440000000000001</c:v>
                </c:pt>
                <c:pt idx="1030">
                  <c:v>9.6449999999999996</c:v>
                </c:pt>
                <c:pt idx="1031">
                  <c:v>9.6449999999999996</c:v>
                </c:pt>
                <c:pt idx="1032">
                  <c:v>9.6449999999999996</c:v>
                </c:pt>
                <c:pt idx="1033">
                  <c:v>9.6440000000000001</c:v>
                </c:pt>
                <c:pt idx="1034">
                  <c:v>9.7459999999999987</c:v>
                </c:pt>
                <c:pt idx="1035">
                  <c:v>9.7409999999999997</c:v>
                </c:pt>
                <c:pt idx="1036">
                  <c:v>9.7459999999999987</c:v>
                </c:pt>
                <c:pt idx="1037">
                  <c:v>9.7439999999999998</c:v>
                </c:pt>
                <c:pt idx="1038">
                  <c:v>9.7459999999999987</c:v>
                </c:pt>
                <c:pt idx="1039">
                  <c:v>9.7489999999999988</c:v>
                </c:pt>
                <c:pt idx="1040">
                  <c:v>9.7480000000000011</c:v>
                </c:pt>
                <c:pt idx="1041">
                  <c:v>9.7489999999999988</c:v>
                </c:pt>
                <c:pt idx="1042">
                  <c:v>9.7480000000000011</c:v>
                </c:pt>
                <c:pt idx="1043">
                  <c:v>9.6999999999999993</c:v>
                </c:pt>
                <c:pt idx="1044">
                  <c:v>9.6999999999999993</c:v>
                </c:pt>
                <c:pt idx="1045">
                  <c:v>9.7850000000000001</c:v>
                </c:pt>
                <c:pt idx="1046">
                  <c:v>9.6489999999999991</c:v>
                </c:pt>
                <c:pt idx="1047">
                  <c:v>9.5969999999999995</c:v>
                </c:pt>
                <c:pt idx="1048">
                  <c:v>9.5939999999999994</c:v>
                </c:pt>
                <c:pt idx="1049">
                  <c:v>9.5939999999999994</c:v>
                </c:pt>
                <c:pt idx="1050">
                  <c:v>9.5939999999999994</c:v>
                </c:pt>
                <c:pt idx="1051">
                  <c:v>9.5950000000000006</c:v>
                </c:pt>
                <c:pt idx="1052">
                  <c:v>9.5939999999999994</c:v>
                </c:pt>
                <c:pt idx="1053">
                  <c:v>9.593</c:v>
                </c:pt>
                <c:pt idx="1054">
                  <c:v>9.5890000000000004</c:v>
                </c:pt>
                <c:pt idx="1055">
                  <c:v>9.5890000000000004</c:v>
                </c:pt>
                <c:pt idx="1056">
                  <c:v>9.5939999999999994</c:v>
                </c:pt>
                <c:pt idx="1057">
                  <c:v>9.5960000000000001</c:v>
                </c:pt>
                <c:pt idx="1058">
                  <c:v>9.5969999999999995</c:v>
                </c:pt>
                <c:pt idx="1059">
                  <c:v>9.5960000000000001</c:v>
                </c:pt>
                <c:pt idx="1060">
                  <c:v>9.5969999999999995</c:v>
                </c:pt>
                <c:pt idx="1061">
                  <c:v>9.5969999999999995</c:v>
                </c:pt>
                <c:pt idx="1062">
                  <c:v>9.5969999999999995</c:v>
                </c:pt>
                <c:pt idx="1063">
                  <c:v>9.5969999999999995</c:v>
                </c:pt>
                <c:pt idx="1064">
                  <c:v>9.5969999999999995</c:v>
                </c:pt>
                <c:pt idx="1065">
                  <c:v>9.6</c:v>
                </c:pt>
                <c:pt idx="1066">
                  <c:v>9.6</c:v>
                </c:pt>
                <c:pt idx="1067">
                  <c:v>9.6449999999999996</c:v>
                </c:pt>
                <c:pt idx="1068">
                  <c:v>9.5790000000000006</c:v>
                </c:pt>
                <c:pt idx="1069">
                  <c:v>9.6129999999999995</c:v>
                </c:pt>
                <c:pt idx="1070">
                  <c:v>9.6140000000000008</c:v>
                </c:pt>
                <c:pt idx="1071">
                  <c:v>9.6590000000000007</c:v>
                </c:pt>
                <c:pt idx="1072">
                  <c:v>9.6579999999999995</c:v>
                </c:pt>
                <c:pt idx="1073">
                  <c:v>9.6989999999999998</c:v>
                </c:pt>
                <c:pt idx="1074">
                  <c:v>9.7210000000000001</c:v>
                </c:pt>
                <c:pt idx="1075">
                  <c:v>9.6989999999999998</c:v>
                </c:pt>
                <c:pt idx="1076">
                  <c:v>9.7489999999999988</c:v>
                </c:pt>
                <c:pt idx="1077">
                  <c:v>9.9879999999999995</c:v>
                </c:pt>
                <c:pt idx="1078">
                  <c:v>9.5500000000000007</c:v>
                </c:pt>
                <c:pt idx="1079">
                  <c:v>9.6</c:v>
                </c:pt>
                <c:pt idx="1080">
                  <c:v>9.5990000000000002</c:v>
                </c:pt>
                <c:pt idx="1081">
                  <c:v>9.5990000000000002</c:v>
                </c:pt>
                <c:pt idx="1082">
                  <c:v>9.5990000000000002</c:v>
                </c:pt>
                <c:pt idx="1083">
                  <c:v>9.6</c:v>
                </c:pt>
                <c:pt idx="1084">
                  <c:v>9.6</c:v>
                </c:pt>
                <c:pt idx="1085">
                  <c:v>9.6050000000000004</c:v>
                </c:pt>
                <c:pt idx="1086">
                  <c:v>9.6999999999999993</c:v>
                </c:pt>
                <c:pt idx="1087">
                  <c:v>9.6999999999999993</c:v>
                </c:pt>
                <c:pt idx="1088">
                  <c:v>9.6999999999999993</c:v>
                </c:pt>
                <c:pt idx="1089">
                  <c:v>9.6890000000000001</c:v>
                </c:pt>
                <c:pt idx="1090">
                  <c:v>9.6999999999999993</c:v>
                </c:pt>
                <c:pt idx="1091">
                  <c:v>9.6999999999999993</c:v>
                </c:pt>
                <c:pt idx="1092">
                  <c:v>9.6999999999999993</c:v>
                </c:pt>
                <c:pt idx="1093">
                  <c:v>9.7970000000000006</c:v>
                </c:pt>
                <c:pt idx="1094">
                  <c:v>9.7970000000000006</c:v>
                </c:pt>
                <c:pt idx="1095">
                  <c:v>9.7989999999999995</c:v>
                </c:pt>
                <c:pt idx="1096">
                  <c:v>9.7940000000000005</c:v>
                </c:pt>
                <c:pt idx="1097">
                  <c:v>9.7940000000000005</c:v>
                </c:pt>
                <c:pt idx="1098">
                  <c:v>9.7989999999999995</c:v>
                </c:pt>
                <c:pt idx="1099">
                  <c:v>9.7989999999999995</c:v>
                </c:pt>
                <c:pt idx="1100">
                  <c:v>9.7989999999999995</c:v>
                </c:pt>
                <c:pt idx="1101">
                  <c:v>9.7989999999999995</c:v>
                </c:pt>
                <c:pt idx="1102">
                  <c:v>9.8000000000000007</c:v>
                </c:pt>
                <c:pt idx="1103">
                  <c:v>9.8000000000000007</c:v>
                </c:pt>
                <c:pt idx="1104">
                  <c:v>9.7949999999999999</c:v>
                </c:pt>
                <c:pt idx="1105">
                  <c:v>9.7489999999999988</c:v>
                </c:pt>
                <c:pt idx="1106">
                  <c:v>9.7489999999999988</c:v>
                </c:pt>
                <c:pt idx="1107">
                  <c:v>9.75</c:v>
                </c:pt>
                <c:pt idx="1108">
                  <c:v>9.843</c:v>
                </c:pt>
                <c:pt idx="1109">
                  <c:v>9.6989999999999998</c:v>
                </c:pt>
                <c:pt idx="1110">
                  <c:v>9.6989999999999998</c:v>
                </c:pt>
                <c:pt idx="1111">
                  <c:v>9.6829999999999998</c:v>
                </c:pt>
                <c:pt idx="1112">
                  <c:v>9.65</c:v>
                </c:pt>
                <c:pt idx="1113">
                  <c:v>9.6989999999999998</c:v>
                </c:pt>
                <c:pt idx="1114">
                  <c:v>9.7050000000000001</c:v>
                </c:pt>
                <c:pt idx="1115">
                  <c:v>9.6999999999999993</c:v>
                </c:pt>
                <c:pt idx="1116">
                  <c:v>9.6260000000000012</c:v>
                </c:pt>
                <c:pt idx="1117">
                  <c:v>9.6</c:v>
                </c:pt>
                <c:pt idx="1118">
                  <c:v>9.6170000000000009</c:v>
                </c:pt>
                <c:pt idx="1119">
                  <c:v>9.6170000000000009</c:v>
                </c:pt>
                <c:pt idx="1120">
                  <c:v>9.6370000000000005</c:v>
                </c:pt>
                <c:pt idx="1121">
                  <c:v>9.6590000000000007</c:v>
                </c:pt>
                <c:pt idx="1122">
                  <c:v>9.6859999999999999</c:v>
                </c:pt>
                <c:pt idx="1123">
                  <c:v>9.6489999999999991</c:v>
                </c:pt>
                <c:pt idx="1124">
                  <c:v>9.6489999999999991</c:v>
                </c:pt>
                <c:pt idx="1125">
                  <c:v>9.5689999999999991</c:v>
                </c:pt>
                <c:pt idx="1126">
                  <c:v>9.5640000000000001</c:v>
                </c:pt>
                <c:pt idx="1127">
                  <c:v>9.5950000000000006</c:v>
                </c:pt>
                <c:pt idx="1128">
                  <c:v>9.5969999999999995</c:v>
                </c:pt>
                <c:pt idx="1129">
                  <c:v>9.6859999999999999</c:v>
                </c:pt>
                <c:pt idx="1130">
                  <c:v>9.6939999999999991</c:v>
                </c:pt>
                <c:pt idx="1131">
                  <c:v>9.745000000000001</c:v>
                </c:pt>
                <c:pt idx="1132">
                  <c:v>9.745000000000001</c:v>
                </c:pt>
                <c:pt idx="1133">
                  <c:v>9.73</c:v>
                </c:pt>
                <c:pt idx="1134">
                  <c:v>9.73</c:v>
                </c:pt>
                <c:pt idx="1135">
                  <c:v>9.73</c:v>
                </c:pt>
                <c:pt idx="1136">
                  <c:v>9.7840000000000007</c:v>
                </c:pt>
                <c:pt idx="1137">
                  <c:v>9.7840000000000007</c:v>
                </c:pt>
                <c:pt idx="1138">
                  <c:v>9.7850000000000001</c:v>
                </c:pt>
                <c:pt idx="1139">
                  <c:v>9.7870000000000008</c:v>
                </c:pt>
                <c:pt idx="1140">
                  <c:v>9.7889999999999997</c:v>
                </c:pt>
                <c:pt idx="1141">
                  <c:v>9.8000000000000007</c:v>
                </c:pt>
                <c:pt idx="1142">
                  <c:v>9.7989999999999995</c:v>
                </c:pt>
                <c:pt idx="1143">
                  <c:v>9.8079999999999998</c:v>
                </c:pt>
                <c:pt idx="1144">
                  <c:v>9.8099999999999987</c:v>
                </c:pt>
                <c:pt idx="1145">
                  <c:v>9.8309999999999995</c:v>
                </c:pt>
                <c:pt idx="1146">
                  <c:v>9.8349999999999991</c:v>
                </c:pt>
                <c:pt idx="1147">
                  <c:v>9.7260000000000009</c:v>
                </c:pt>
                <c:pt idx="1148">
                  <c:v>9.8249999999999993</c:v>
                </c:pt>
                <c:pt idx="1149">
                  <c:v>9.8249999999999993</c:v>
                </c:pt>
                <c:pt idx="1150">
                  <c:v>9.7750000000000004</c:v>
                </c:pt>
                <c:pt idx="1151">
                  <c:v>9.8129999999999988</c:v>
                </c:pt>
                <c:pt idx="1152">
                  <c:v>9.8189999999999991</c:v>
                </c:pt>
                <c:pt idx="1153">
                  <c:v>9.8180000000000014</c:v>
                </c:pt>
                <c:pt idx="1154">
                  <c:v>9.85</c:v>
                </c:pt>
                <c:pt idx="1155">
                  <c:v>9.85</c:v>
                </c:pt>
                <c:pt idx="1156">
                  <c:v>9.8450000000000006</c:v>
                </c:pt>
                <c:pt idx="1157">
                  <c:v>9.8889999999999993</c:v>
                </c:pt>
                <c:pt idx="1158">
                  <c:v>9.85</c:v>
                </c:pt>
                <c:pt idx="1159">
                  <c:v>9.8360000000000003</c:v>
                </c:pt>
                <c:pt idx="1160">
                  <c:v>9.8469999999999995</c:v>
                </c:pt>
                <c:pt idx="1161">
                  <c:v>9.8469999999999995</c:v>
                </c:pt>
                <c:pt idx="1162">
                  <c:v>9.8480000000000008</c:v>
                </c:pt>
                <c:pt idx="1163">
                  <c:v>9.8490000000000002</c:v>
                </c:pt>
                <c:pt idx="1164">
                  <c:v>9.8490000000000002</c:v>
                </c:pt>
                <c:pt idx="1165">
                  <c:v>9.86</c:v>
                </c:pt>
                <c:pt idx="1166">
                  <c:v>9.6859999999999999</c:v>
                </c:pt>
                <c:pt idx="1167">
                  <c:v>9.6920000000000002</c:v>
                </c:pt>
                <c:pt idx="1168">
                  <c:v>9.577</c:v>
                </c:pt>
                <c:pt idx="1169">
                  <c:v>9.6959999999999997</c:v>
                </c:pt>
                <c:pt idx="1170">
                  <c:v>9.6419999999999995</c:v>
                </c:pt>
                <c:pt idx="1171">
                  <c:v>9.6389999999999993</c:v>
                </c:pt>
                <c:pt idx="1172">
                  <c:v>9.6470000000000002</c:v>
                </c:pt>
                <c:pt idx="1173">
                  <c:v>9.6989999999999998</c:v>
                </c:pt>
                <c:pt idx="1174">
                  <c:v>9.6989999999999998</c:v>
                </c:pt>
                <c:pt idx="1175">
                  <c:v>9.6989999999999998</c:v>
                </c:pt>
                <c:pt idx="1176">
                  <c:v>9.7360000000000007</c:v>
                </c:pt>
                <c:pt idx="1177">
                  <c:v>9.7430000000000003</c:v>
                </c:pt>
                <c:pt idx="1178">
                  <c:v>9.7430000000000003</c:v>
                </c:pt>
                <c:pt idx="1179">
                  <c:v>9.74</c:v>
                </c:pt>
                <c:pt idx="1180">
                  <c:v>9.745000000000001</c:v>
                </c:pt>
                <c:pt idx="1181">
                  <c:v>9.745000000000001</c:v>
                </c:pt>
                <c:pt idx="1182">
                  <c:v>9.75</c:v>
                </c:pt>
                <c:pt idx="1183">
                  <c:v>9.6489999999999991</c:v>
                </c:pt>
                <c:pt idx="1184">
                  <c:v>9.6489999999999991</c:v>
                </c:pt>
                <c:pt idx="1185">
                  <c:v>9.6029999999999998</c:v>
                </c:pt>
                <c:pt idx="1186">
                  <c:v>9.7089999999999996</c:v>
                </c:pt>
                <c:pt idx="1187">
                  <c:v>9.67</c:v>
                </c:pt>
                <c:pt idx="1188">
                  <c:v>9.6920000000000002</c:v>
                </c:pt>
                <c:pt idx="1189">
                  <c:v>9.7720000000000002</c:v>
                </c:pt>
                <c:pt idx="1190">
                  <c:v>9.7739999999999991</c:v>
                </c:pt>
                <c:pt idx="1191">
                  <c:v>9.7750000000000004</c:v>
                </c:pt>
                <c:pt idx="1192">
                  <c:v>9.7759999999999998</c:v>
                </c:pt>
                <c:pt idx="1193">
                  <c:v>9.7850000000000001</c:v>
                </c:pt>
                <c:pt idx="1194">
                  <c:v>9.7880000000000003</c:v>
                </c:pt>
                <c:pt idx="1195">
                  <c:v>9.7880000000000003</c:v>
                </c:pt>
                <c:pt idx="1196">
                  <c:v>9.7789999999999999</c:v>
                </c:pt>
                <c:pt idx="1197">
                  <c:v>9.7789999999999999</c:v>
                </c:pt>
                <c:pt idx="1198">
                  <c:v>9.782</c:v>
                </c:pt>
                <c:pt idx="1199">
                  <c:v>9.7889999999999997</c:v>
                </c:pt>
                <c:pt idx="1200">
                  <c:v>9.793000000000001</c:v>
                </c:pt>
                <c:pt idx="1201">
                  <c:v>9.68</c:v>
                </c:pt>
                <c:pt idx="1202">
                  <c:v>9.6999999999999993</c:v>
                </c:pt>
                <c:pt idx="1203">
                  <c:v>9.6989999999999998</c:v>
                </c:pt>
                <c:pt idx="1204">
                  <c:v>9.6999999999999993</c:v>
                </c:pt>
                <c:pt idx="1205">
                  <c:v>9.6999999999999993</c:v>
                </c:pt>
                <c:pt idx="1206">
                  <c:v>9.6890000000000001</c:v>
                </c:pt>
                <c:pt idx="1207">
                  <c:v>9.6989999999999998</c:v>
                </c:pt>
                <c:pt idx="1208">
                  <c:v>9.6989999999999998</c:v>
                </c:pt>
                <c:pt idx="1209">
                  <c:v>9.8000000000000007</c:v>
                </c:pt>
                <c:pt idx="1210">
                  <c:v>9.4499999999999993</c:v>
                </c:pt>
                <c:pt idx="1211">
                  <c:v>9.4989999999999988</c:v>
                </c:pt>
                <c:pt idx="1212">
                  <c:v>9.4939999999999998</c:v>
                </c:pt>
                <c:pt idx="1213">
                  <c:v>9.4939999999999998</c:v>
                </c:pt>
                <c:pt idx="1214">
                  <c:v>9.4939999999999998</c:v>
                </c:pt>
                <c:pt idx="1215">
                  <c:v>9.4870000000000001</c:v>
                </c:pt>
                <c:pt idx="1216">
                  <c:v>9.4499999999999993</c:v>
                </c:pt>
                <c:pt idx="1217">
                  <c:v>9.5500000000000007</c:v>
                </c:pt>
                <c:pt idx="1218">
                  <c:v>9.5939999999999994</c:v>
                </c:pt>
                <c:pt idx="1219">
                  <c:v>9.5950000000000006</c:v>
                </c:pt>
                <c:pt idx="1220">
                  <c:v>9.5950000000000006</c:v>
                </c:pt>
                <c:pt idx="1221">
                  <c:v>9.6999999999999993</c:v>
                </c:pt>
                <c:pt idx="1222">
                  <c:v>9.7089999999999996</c:v>
                </c:pt>
                <c:pt idx="1223">
                  <c:v>9.7970000000000006</c:v>
                </c:pt>
                <c:pt idx="1224">
                  <c:v>9.7590000000000003</c:v>
                </c:pt>
                <c:pt idx="1225">
                  <c:v>9.7799999999999994</c:v>
                </c:pt>
                <c:pt idx="1226">
                  <c:v>9.827</c:v>
                </c:pt>
                <c:pt idx="1227">
                  <c:v>9.702</c:v>
                </c:pt>
                <c:pt idx="1228">
                  <c:v>9.7099999999999991</c:v>
                </c:pt>
                <c:pt idx="1229">
                  <c:v>9.8889999999999993</c:v>
                </c:pt>
                <c:pt idx="1230">
                  <c:v>9.9030000000000005</c:v>
                </c:pt>
                <c:pt idx="1231">
                  <c:v>9.9049999999999994</c:v>
                </c:pt>
                <c:pt idx="1232">
                  <c:v>9.8709999999999987</c:v>
                </c:pt>
                <c:pt idx="1233">
                  <c:v>9.8650000000000002</c:v>
                </c:pt>
                <c:pt idx="1234">
                  <c:v>9.8650000000000002</c:v>
                </c:pt>
                <c:pt idx="1235">
                  <c:v>9.8739999999999988</c:v>
                </c:pt>
                <c:pt idx="1236">
                  <c:v>9.7170000000000005</c:v>
                </c:pt>
                <c:pt idx="1237">
                  <c:v>9.798</c:v>
                </c:pt>
                <c:pt idx="1238">
                  <c:v>9.7240000000000002</c:v>
                </c:pt>
                <c:pt idx="1239">
                  <c:v>9.7240000000000002</c:v>
                </c:pt>
                <c:pt idx="1240">
                  <c:v>9.9</c:v>
                </c:pt>
                <c:pt idx="1241">
                  <c:v>9.9</c:v>
                </c:pt>
                <c:pt idx="1242">
                  <c:v>9.8849999999999998</c:v>
                </c:pt>
                <c:pt idx="1243">
                  <c:v>9.8989999999999991</c:v>
                </c:pt>
                <c:pt idx="1244">
                  <c:v>9.8979999999999997</c:v>
                </c:pt>
                <c:pt idx="1245">
                  <c:v>9.9</c:v>
                </c:pt>
                <c:pt idx="1246">
                  <c:v>9.891</c:v>
                </c:pt>
                <c:pt idx="1247">
                  <c:v>9.93</c:v>
                </c:pt>
                <c:pt idx="1248">
                  <c:v>9.8249999999999993</c:v>
                </c:pt>
                <c:pt idx="1249">
                  <c:v>9.83</c:v>
                </c:pt>
                <c:pt idx="1250">
                  <c:v>9.9439999999999991</c:v>
                </c:pt>
                <c:pt idx="1251">
                  <c:v>9.9459999999999997</c:v>
                </c:pt>
                <c:pt idx="1252">
                  <c:v>10.065000000000001</c:v>
                </c:pt>
                <c:pt idx="1253">
                  <c:v>10.01</c:v>
                </c:pt>
                <c:pt idx="1254">
                  <c:v>10.009</c:v>
                </c:pt>
                <c:pt idx="1255">
                  <c:v>10.02</c:v>
                </c:pt>
                <c:pt idx="1256">
                  <c:v>10.02</c:v>
                </c:pt>
                <c:pt idx="1257">
                  <c:v>10.025</c:v>
                </c:pt>
                <c:pt idx="1258">
                  <c:v>10.025</c:v>
                </c:pt>
                <c:pt idx="1259">
                  <c:v>10.025</c:v>
                </c:pt>
                <c:pt idx="1260">
                  <c:v>10.068999999999999</c:v>
                </c:pt>
                <c:pt idx="1261">
                  <c:v>9.9909999999999997</c:v>
                </c:pt>
                <c:pt idx="1262">
                  <c:v>10.068999999999999</c:v>
                </c:pt>
                <c:pt idx="1263">
                  <c:v>10.07</c:v>
                </c:pt>
                <c:pt idx="1264">
                  <c:v>10.07</c:v>
                </c:pt>
                <c:pt idx="1265">
                  <c:v>10.07</c:v>
                </c:pt>
                <c:pt idx="1266">
                  <c:v>10.045</c:v>
                </c:pt>
                <c:pt idx="1267">
                  <c:v>10.045</c:v>
                </c:pt>
                <c:pt idx="1268">
                  <c:v>10.045</c:v>
                </c:pt>
                <c:pt idx="1269">
                  <c:v>10.050000000000001</c:v>
                </c:pt>
                <c:pt idx="1270">
                  <c:v>9.9890000000000008</c:v>
                </c:pt>
                <c:pt idx="1271">
                  <c:v>10</c:v>
                </c:pt>
                <c:pt idx="1272">
                  <c:v>10.083</c:v>
                </c:pt>
                <c:pt idx="1273">
                  <c:v>10.047000000000001</c:v>
                </c:pt>
                <c:pt idx="1274">
                  <c:v>10.045999999999999</c:v>
                </c:pt>
                <c:pt idx="1275">
                  <c:v>9.9209999999999994</c:v>
                </c:pt>
                <c:pt idx="1276">
                  <c:v>9.9269999999999996</c:v>
                </c:pt>
                <c:pt idx="1277">
                  <c:v>10.048</c:v>
                </c:pt>
                <c:pt idx="1278">
                  <c:v>10.048999999999999</c:v>
                </c:pt>
                <c:pt idx="1279">
                  <c:v>10.050000000000001</c:v>
                </c:pt>
                <c:pt idx="1280">
                  <c:v>10.073</c:v>
                </c:pt>
                <c:pt idx="1281">
                  <c:v>10.08</c:v>
                </c:pt>
                <c:pt idx="1282">
                  <c:v>10.050000000000001</c:v>
                </c:pt>
                <c:pt idx="1283">
                  <c:v>10.095000000000001</c:v>
                </c:pt>
                <c:pt idx="1284">
                  <c:v>10.098000000000001</c:v>
                </c:pt>
                <c:pt idx="1285">
                  <c:v>10.099</c:v>
                </c:pt>
                <c:pt idx="1286">
                  <c:v>10.099</c:v>
                </c:pt>
                <c:pt idx="1287">
                  <c:v>10.099</c:v>
                </c:pt>
                <c:pt idx="1288">
                  <c:v>10.145</c:v>
                </c:pt>
                <c:pt idx="1289">
                  <c:v>10.119</c:v>
                </c:pt>
                <c:pt idx="1290">
                  <c:v>10.147</c:v>
                </c:pt>
                <c:pt idx="1291">
                  <c:v>10.145</c:v>
                </c:pt>
                <c:pt idx="1292">
                  <c:v>10.148</c:v>
                </c:pt>
                <c:pt idx="1293">
                  <c:v>10.148</c:v>
                </c:pt>
                <c:pt idx="1294">
                  <c:v>10.129999999999999</c:v>
                </c:pt>
                <c:pt idx="1295">
                  <c:v>10.035</c:v>
                </c:pt>
                <c:pt idx="1296">
                  <c:v>10.084999999999999</c:v>
                </c:pt>
                <c:pt idx="1297">
                  <c:v>10.059000000000001</c:v>
                </c:pt>
                <c:pt idx="1298">
                  <c:v>10.059999999999999</c:v>
                </c:pt>
                <c:pt idx="1299">
                  <c:v>10.059999999999999</c:v>
                </c:pt>
                <c:pt idx="1300">
                  <c:v>10.084999999999999</c:v>
                </c:pt>
                <c:pt idx="1301">
                  <c:v>10.084999999999999</c:v>
                </c:pt>
                <c:pt idx="1302">
                  <c:v>10.095000000000001</c:v>
                </c:pt>
                <c:pt idx="1303">
                  <c:v>10.098000000000001</c:v>
                </c:pt>
                <c:pt idx="1304">
                  <c:v>10.11</c:v>
                </c:pt>
                <c:pt idx="1305">
                  <c:v>10.163</c:v>
                </c:pt>
                <c:pt idx="1306">
                  <c:v>10.199999999999999</c:v>
                </c:pt>
                <c:pt idx="1307">
                  <c:v>10.1</c:v>
                </c:pt>
                <c:pt idx="1308">
                  <c:v>10.1</c:v>
                </c:pt>
                <c:pt idx="1309">
                  <c:v>10.1</c:v>
                </c:pt>
                <c:pt idx="1310">
                  <c:v>10.1</c:v>
                </c:pt>
                <c:pt idx="1311">
                  <c:v>10.248999999999999</c:v>
                </c:pt>
                <c:pt idx="1312">
                  <c:v>10.25</c:v>
                </c:pt>
                <c:pt idx="1313">
                  <c:v>10.25</c:v>
                </c:pt>
                <c:pt idx="1314">
                  <c:v>10.3</c:v>
                </c:pt>
                <c:pt idx="1315">
                  <c:v>10.382999999999999</c:v>
                </c:pt>
                <c:pt idx="1316">
                  <c:v>10.387</c:v>
                </c:pt>
                <c:pt idx="1317">
                  <c:v>10.273999999999999</c:v>
                </c:pt>
                <c:pt idx="1318">
                  <c:v>10.4</c:v>
                </c:pt>
                <c:pt idx="1319">
                  <c:v>10.39</c:v>
                </c:pt>
                <c:pt idx="1320">
                  <c:v>10.413</c:v>
                </c:pt>
                <c:pt idx="1321">
                  <c:v>10.3</c:v>
                </c:pt>
                <c:pt idx="1322">
                  <c:v>10.43</c:v>
                </c:pt>
                <c:pt idx="1323">
                  <c:v>10.440000000000001</c:v>
                </c:pt>
                <c:pt idx="1324">
                  <c:v>10.459999999999999</c:v>
                </c:pt>
                <c:pt idx="1325">
                  <c:v>10.47</c:v>
                </c:pt>
                <c:pt idx="1326">
                  <c:v>10.276</c:v>
                </c:pt>
                <c:pt idx="1327">
                  <c:v>10.28</c:v>
                </c:pt>
                <c:pt idx="1328">
                  <c:v>10.3</c:v>
                </c:pt>
                <c:pt idx="1329">
                  <c:v>10.574999999999999</c:v>
                </c:pt>
                <c:pt idx="1330">
                  <c:v>10.574999999999999</c:v>
                </c:pt>
                <c:pt idx="1331">
                  <c:v>10.301</c:v>
                </c:pt>
                <c:pt idx="1332">
                  <c:v>10.301</c:v>
                </c:pt>
                <c:pt idx="1333">
                  <c:v>10.468999999999999</c:v>
                </c:pt>
                <c:pt idx="1334">
                  <c:v>10.3</c:v>
                </c:pt>
                <c:pt idx="1335">
                  <c:v>10.4</c:v>
                </c:pt>
                <c:pt idx="1336">
                  <c:v>10.516999999999999</c:v>
                </c:pt>
                <c:pt idx="1337">
                  <c:v>10.391999999999999</c:v>
                </c:pt>
                <c:pt idx="1338">
                  <c:v>10.395</c:v>
                </c:pt>
                <c:pt idx="1339">
                  <c:v>10.385</c:v>
                </c:pt>
                <c:pt idx="1340">
                  <c:v>10.401</c:v>
                </c:pt>
                <c:pt idx="1341">
                  <c:v>10.4</c:v>
                </c:pt>
                <c:pt idx="1342">
                  <c:v>10.35</c:v>
                </c:pt>
                <c:pt idx="1343">
                  <c:v>10.35</c:v>
                </c:pt>
                <c:pt idx="1344">
                  <c:v>10.35</c:v>
                </c:pt>
                <c:pt idx="1345">
                  <c:v>10.303000000000001</c:v>
                </c:pt>
                <c:pt idx="1346">
                  <c:v>10.345000000000001</c:v>
                </c:pt>
                <c:pt idx="1347">
                  <c:v>10.345000000000001</c:v>
                </c:pt>
                <c:pt idx="1348">
                  <c:v>10.347</c:v>
                </c:pt>
                <c:pt idx="1349">
                  <c:v>10.348000000000001</c:v>
                </c:pt>
                <c:pt idx="1350">
                  <c:v>10.275</c:v>
                </c:pt>
                <c:pt idx="1351">
                  <c:v>10.275</c:v>
                </c:pt>
                <c:pt idx="1352">
                  <c:v>10.285</c:v>
                </c:pt>
                <c:pt idx="1353">
                  <c:v>10.290000000000001</c:v>
                </c:pt>
                <c:pt idx="1354">
                  <c:v>10.295</c:v>
                </c:pt>
                <c:pt idx="1355">
                  <c:v>10.275</c:v>
                </c:pt>
                <c:pt idx="1356">
                  <c:v>10.275</c:v>
                </c:pt>
                <c:pt idx="1357">
                  <c:v>10.275</c:v>
                </c:pt>
                <c:pt idx="1358">
                  <c:v>10.324999999999999</c:v>
                </c:pt>
                <c:pt idx="1359">
                  <c:v>10.275</c:v>
                </c:pt>
                <c:pt idx="1360">
                  <c:v>10.282</c:v>
                </c:pt>
                <c:pt idx="1361">
                  <c:v>10.348000000000001</c:v>
                </c:pt>
                <c:pt idx="1362">
                  <c:v>10.349</c:v>
                </c:pt>
                <c:pt idx="1363">
                  <c:v>10.347</c:v>
                </c:pt>
                <c:pt idx="1364">
                  <c:v>10.321</c:v>
                </c:pt>
                <c:pt idx="1365">
                  <c:v>10.32</c:v>
                </c:pt>
                <c:pt idx="1366">
                  <c:v>10.321999999999999</c:v>
                </c:pt>
                <c:pt idx="1367">
                  <c:v>10.3</c:v>
                </c:pt>
                <c:pt idx="1368">
                  <c:v>10.290000000000001</c:v>
                </c:pt>
                <c:pt idx="1369">
                  <c:v>10.275</c:v>
                </c:pt>
                <c:pt idx="1370">
                  <c:v>10.291</c:v>
                </c:pt>
                <c:pt idx="1371">
                  <c:v>10.290000000000001</c:v>
                </c:pt>
                <c:pt idx="1372">
                  <c:v>10.25</c:v>
                </c:pt>
                <c:pt idx="1373">
                  <c:v>10.263999999999999</c:v>
                </c:pt>
                <c:pt idx="1374">
                  <c:v>10.269</c:v>
                </c:pt>
                <c:pt idx="1375">
                  <c:v>10.211</c:v>
                </c:pt>
                <c:pt idx="1376">
                  <c:v>10.52</c:v>
                </c:pt>
                <c:pt idx="1377">
                  <c:v>10.35</c:v>
                </c:pt>
                <c:pt idx="1378">
                  <c:v>10.27</c:v>
                </c:pt>
                <c:pt idx="1379">
                  <c:v>10.122</c:v>
                </c:pt>
              </c:numCache>
            </c:numRef>
          </c:val>
          <c:smooth val="0"/>
          <c:extLst>
            <c:ext xmlns:c16="http://schemas.microsoft.com/office/drawing/2014/chart" uri="{C3380CC4-5D6E-409C-BE32-E72D297353CC}">
              <c16:uniqueId val="{00000003-1FC4-46D5-803D-4D3D6F50F3C8}"/>
            </c:ext>
          </c:extLst>
        </c:ser>
        <c:dLbls>
          <c:showLegendKey val="0"/>
          <c:showVal val="0"/>
          <c:showCatName val="0"/>
          <c:showSerName val="0"/>
          <c:showPercent val="0"/>
          <c:showBubbleSize val="0"/>
        </c:dLbls>
        <c:marker val="1"/>
        <c:smooth val="0"/>
        <c:axId val="648244560"/>
        <c:axId val="132679280"/>
      </c:lineChart>
      <c:dateAx>
        <c:axId val="119251248"/>
        <c:scaling>
          <c:orientation val="minMax"/>
          <c:max val="46234"/>
        </c:scaling>
        <c:delete val="0"/>
        <c:axPos val="b"/>
        <c:numFmt formatCode="[$-416]mmm\-yy;@" sourceLinked="0"/>
        <c:majorTickMark val="none"/>
        <c:minorTickMark val="none"/>
        <c:tickLblPos val="nextTo"/>
        <c:spPr>
          <a:ln w="9525" cmpd="sng">
            <a:solidFill>
              <a:schemeClr val="tx1">
                <a:lumMod val="15000"/>
                <a:lumOff val="85000"/>
              </a:schemeClr>
            </a:solidFill>
          </a:ln>
        </c:spPr>
        <c:txPr>
          <a:bodyPr rot="-60000000" vert="horz" anchor="ctr" anchorCtr="1"/>
          <a:lstStyle/>
          <a:p>
            <a:pPr>
              <a:defRPr sz="900" b="0" i="0" u="none">
                <a:solidFill>
                  <a:srgbClr val="8E8985"/>
                </a:solidFill>
                <a:latin typeface="Compasse"/>
                <a:ea typeface="Compasse"/>
                <a:cs typeface="Compasse"/>
              </a:defRPr>
            </a:pPr>
            <a:endParaRPr lang="pt-BR"/>
          </a:p>
        </c:txPr>
        <c:crossAx val="884247616"/>
        <c:crosses val="autoZero"/>
        <c:auto val="1"/>
        <c:lblOffset val="100"/>
        <c:baseTimeUnit val="days"/>
        <c:majorUnit val="3"/>
        <c:majorTimeUnit val="months"/>
      </c:dateAx>
      <c:valAx>
        <c:axId val="884247616"/>
        <c:scaling>
          <c:orientation val="minMax"/>
        </c:scaling>
        <c:delete val="0"/>
        <c:axPos val="l"/>
        <c:numFmt formatCode="#,##0" sourceLinked="0"/>
        <c:majorTickMark val="none"/>
        <c:minorTickMark val="none"/>
        <c:tickLblPos val="nextTo"/>
        <c:spPr>
          <a:ln>
            <a:noFill/>
          </a:ln>
        </c:spPr>
        <c:txPr>
          <a:bodyPr rot="-60000000" vert="horz" anchor="ctr" anchorCtr="1"/>
          <a:lstStyle/>
          <a:p>
            <a:pPr>
              <a:defRPr sz="900" b="0" i="0" u="none">
                <a:solidFill>
                  <a:srgbClr val="8E8985"/>
                </a:solidFill>
                <a:latin typeface="Compasse"/>
                <a:ea typeface="Compasse"/>
                <a:cs typeface="Compasse"/>
              </a:defRPr>
            </a:pPr>
            <a:endParaRPr lang="pt-BR"/>
          </a:p>
        </c:txPr>
        <c:crossAx val="119251248"/>
        <c:crosses val="autoZero"/>
        <c:crossBetween val="between"/>
      </c:valAx>
      <c:valAx>
        <c:axId val="132679280"/>
        <c:scaling>
          <c:orientation val="minMax"/>
          <c:min val="7"/>
        </c:scaling>
        <c:delete val="0"/>
        <c:axPos val="r"/>
        <c:numFmt formatCode="_(* #,##0_);_(* \(#,##0\);_(* &quot;-&quot;_);_(@_)" sourceLinked="0"/>
        <c:majorTickMark val="out"/>
        <c:minorTickMark val="none"/>
        <c:tickLblPos val="nextTo"/>
        <c:spPr>
          <a:ln>
            <a:noFill/>
          </a:ln>
        </c:spPr>
        <c:txPr>
          <a:bodyPr rot="-60000000" vert="horz" anchor="ctr" anchorCtr="1"/>
          <a:lstStyle/>
          <a:p>
            <a:pPr>
              <a:defRPr sz="900" b="0" i="0" u="none">
                <a:solidFill>
                  <a:srgbClr val="8E8985"/>
                </a:solidFill>
                <a:latin typeface="Compasse"/>
                <a:ea typeface="Compasse"/>
                <a:cs typeface="Compasse"/>
              </a:defRPr>
            </a:pPr>
            <a:endParaRPr lang="pt-BR"/>
          </a:p>
        </c:txPr>
        <c:crossAx val="648244560"/>
        <c:crosses val="max"/>
        <c:crossBetween val="between"/>
        <c:majorUnit val="1"/>
      </c:valAx>
      <c:dateAx>
        <c:axId val="648244560"/>
        <c:scaling>
          <c:orientation val="minMax"/>
        </c:scaling>
        <c:delete val="1"/>
        <c:axPos val="b"/>
        <c:numFmt formatCode="m/d/yyyy" sourceLinked="1"/>
        <c:majorTickMark val="out"/>
        <c:minorTickMark val="none"/>
        <c:tickLblPos val="nextTo"/>
        <c:crossAx val="132679280"/>
        <c:crosses val="autoZero"/>
        <c:auto val="1"/>
        <c:lblOffset val="100"/>
        <c:baseTimeUnit val="days"/>
      </c:dateAx>
      <c:spPr>
        <a:noFill/>
        <a:ln>
          <a:noFill/>
        </a:ln>
      </c:spPr>
    </c:plotArea>
    <c:plotVisOnly val="1"/>
    <c:dispBlanksAs val="zero"/>
    <c:showDLblsOverMax val="1"/>
  </c:chart>
  <c:spPr>
    <a:noFill/>
    <a:ln w="9525" cmpd="sng">
      <a:noFill/>
    </a:ln>
  </c:sp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2.jp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190497</xdr:rowOff>
    </xdr:from>
    <xdr:to>
      <xdr:col>4</xdr:col>
      <xdr:colOff>113266</xdr:colOff>
      <xdr:row>5</xdr:row>
      <xdr:rowOff>9522</xdr:rowOff>
    </xdr:to>
    <xdr:pic>
      <xdr:nvPicPr>
        <xdr:cNvPr id="2" name="/xl/media/image1.e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122514</xdr:colOff>
      <xdr:row>41</xdr:row>
      <xdr:rowOff>141409</xdr:rowOff>
    </xdr:from>
    <xdr:to>
      <xdr:col>5</xdr:col>
      <xdr:colOff>684490</xdr:colOff>
      <xdr:row>56</xdr:row>
      <xdr:rowOff>93785</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92699</xdr:colOff>
      <xdr:row>56</xdr:row>
      <xdr:rowOff>74213</xdr:rowOff>
    </xdr:from>
    <xdr:to>
      <xdr:col>4</xdr:col>
      <xdr:colOff>597524</xdr:colOff>
      <xdr:row>70</xdr:row>
      <xdr:rowOff>71490</xdr:rowOff>
    </xdr:to>
    <xdr:graphicFrame macro="">
      <xdr:nvGraphicFramePr>
        <xdr:cNvPr id="3" name="Chart">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320758</xdr:colOff>
      <xdr:row>57</xdr:row>
      <xdr:rowOff>128431</xdr:rowOff>
    </xdr:from>
    <xdr:to>
      <xdr:col>11</xdr:col>
      <xdr:colOff>156112</xdr:colOff>
      <xdr:row>69</xdr:row>
      <xdr:rowOff>148843</xdr:rowOff>
    </xdr:to>
    <xdr:graphicFrame macro="">
      <xdr:nvGraphicFramePr>
        <xdr:cNvPr id="4" name="Chart">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231369</xdr:colOff>
      <xdr:row>41</xdr:row>
      <xdr:rowOff>131885</xdr:rowOff>
    </xdr:from>
    <xdr:to>
      <xdr:col>9</xdr:col>
      <xdr:colOff>575518</xdr:colOff>
      <xdr:row>55</xdr:row>
      <xdr:rowOff>183803</xdr:rowOff>
    </xdr:to>
    <xdr:graphicFrame macro="">
      <xdr:nvGraphicFramePr>
        <xdr:cNvPr id="5" name="Chart">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385129</xdr:colOff>
      <xdr:row>60</xdr:row>
      <xdr:rowOff>135967</xdr:rowOff>
    </xdr:from>
    <xdr:to>
      <xdr:col>22</xdr:col>
      <xdr:colOff>579713</xdr:colOff>
      <xdr:row>71</xdr:row>
      <xdr:rowOff>127383</xdr:rowOff>
    </xdr:to>
    <xdr:graphicFrame macro="">
      <xdr:nvGraphicFramePr>
        <xdr:cNvPr id="6" name="Chart">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xdr:col>
      <xdr:colOff>0</xdr:colOff>
      <xdr:row>1</xdr:row>
      <xdr:rowOff>0</xdr:rowOff>
    </xdr:from>
    <xdr:to>
      <xdr:col>2</xdr:col>
      <xdr:colOff>296883</xdr:colOff>
      <xdr:row>5</xdr:row>
      <xdr:rowOff>9525</xdr:rowOff>
    </xdr:to>
    <xdr:pic>
      <xdr:nvPicPr>
        <xdr:cNvPr id="7" name="/xl/media/image1.emf">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editAs="oneCell">
    <xdr:from>
      <xdr:col>16</xdr:col>
      <xdr:colOff>336177</xdr:colOff>
      <xdr:row>42</xdr:row>
      <xdr:rowOff>222800</xdr:rowOff>
    </xdr:from>
    <xdr:to>
      <xdr:col>21</xdr:col>
      <xdr:colOff>292938</xdr:colOff>
      <xdr:row>54</xdr:row>
      <xdr:rowOff>67236</xdr:rowOff>
    </xdr:to>
    <xdr:pic>
      <xdr:nvPicPr>
        <xdr:cNvPr id="8" name="/xl/media/image2.jpe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xl/media/image1.emf">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xl/media/image1.emf">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1123950</xdr:colOff>
      <xdr:row>18</xdr:row>
      <xdr:rowOff>81748</xdr:rowOff>
    </xdr:from>
    <xdr:to>
      <xdr:col>15</xdr:col>
      <xdr:colOff>72118</xdr:colOff>
      <xdr:row>32</xdr:row>
      <xdr:rowOff>50347</xdr:rowOff>
    </xdr:to>
    <xdr:graphicFrame macro="">
      <xdr:nvGraphicFramePr>
        <xdr:cNvPr id="2" name="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1</xdr:row>
      <xdr:rowOff>0</xdr:rowOff>
    </xdr:from>
    <xdr:to>
      <xdr:col>2</xdr:col>
      <xdr:colOff>676762</xdr:colOff>
      <xdr:row>5</xdr:row>
      <xdr:rowOff>9525</xdr:rowOff>
    </xdr:to>
    <xdr:pic>
      <xdr:nvPicPr>
        <xdr:cNvPr id="3" name="/xl/media/image1.emf">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13</xdr:col>
      <xdr:colOff>58616</xdr:colOff>
      <xdr:row>23</xdr:row>
      <xdr:rowOff>73269</xdr:rowOff>
    </xdr:from>
    <xdr:to>
      <xdr:col>14</xdr:col>
      <xdr:colOff>286040</xdr:colOff>
      <xdr:row>24</xdr:row>
      <xdr:rowOff>96710</xdr:rowOff>
    </xdr:to>
    <xdr:sp macro="" textlink="">
      <xdr:nvSpPr>
        <xdr:cNvPr id="4" name="CaixaDeTexto 1">
          <a:extLst>
            <a:ext uri="{FF2B5EF4-FFF2-40B4-BE49-F238E27FC236}">
              <a16:creationId xmlns:a16="http://schemas.microsoft.com/office/drawing/2014/main" id="{215D1874-224C-154D-F506-9EB7B9ABFB3B}"/>
            </a:ext>
          </a:extLst>
        </xdr:cNvPr>
        <xdr:cNvSpPr txBox="1"/>
      </xdr:nvSpPr>
      <xdr:spPr>
        <a:xfrm>
          <a:off x="10997712" y="4769827"/>
          <a:ext cx="1311809" cy="221268"/>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pt-BR" sz="1100">
              <a:solidFill>
                <a:srgbClr val="0A4263"/>
              </a:solidFill>
              <a:latin typeface="Compasse" panose="020B0606020203040204" pitchFamily="34" charset="0"/>
            </a:rPr>
            <a:t>Valor da Cota</a:t>
          </a:r>
          <a:r>
            <a:rPr lang="pt-BR" sz="1100" baseline="0">
              <a:solidFill>
                <a:srgbClr val="0A4263"/>
              </a:solidFill>
              <a:latin typeface="Compasse" panose="020B0606020203040204" pitchFamily="34" charset="0"/>
            </a:rPr>
            <a:t> (R$)</a:t>
          </a:r>
          <a:endParaRPr lang="pt-BR" sz="1100">
            <a:solidFill>
              <a:srgbClr val="0A4263"/>
            </a:solidFill>
            <a:latin typeface="Compasse" panose="020B0606020203040204" pitchFamily="34" charset="0"/>
          </a:endParaRPr>
        </a:p>
      </xdr:txBody>
    </xdr:sp>
    <xdr:clientData/>
  </xdr:twoCellAnchor>
  <xdr:twoCellAnchor>
    <xdr:from>
      <xdr:col>7</xdr:col>
      <xdr:colOff>476250</xdr:colOff>
      <xdr:row>25</xdr:row>
      <xdr:rowOff>51288</xdr:rowOff>
    </xdr:from>
    <xdr:to>
      <xdr:col>9</xdr:col>
      <xdr:colOff>998913</xdr:colOff>
      <xdr:row>28</xdr:row>
      <xdr:rowOff>42530</xdr:rowOff>
    </xdr:to>
    <xdr:sp macro="" textlink="">
      <xdr:nvSpPr>
        <xdr:cNvPr id="5" name="CaixaDeTexto 1">
          <a:extLst>
            <a:ext uri="{FF2B5EF4-FFF2-40B4-BE49-F238E27FC236}">
              <a16:creationId xmlns:a16="http://schemas.microsoft.com/office/drawing/2014/main" id="{7137F23B-0096-851C-9ABD-43629C8CC121}"/>
            </a:ext>
          </a:extLst>
        </xdr:cNvPr>
        <xdr:cNvSpPr txBox="1"/>
      </xdr:nvSpPr>
      <xdr:spPr>
        <a:xfrm>
          <a:off x="5846885" y="5143500"/>
          <a:ext cx="2691432" cy="584722"/>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pt-BR" sz="1100">
              <a:solidFill>
                <a:srgbClr val="AAD2E3"/>
              </a:solidFill>
              <a:latin typeface="Compasse" panose="020B0606020203040204" pitchFamily="34" charset="0"/>
            </a:rPr>
            <a:t>Volume</a:t>
          </a:r>
          <a:r>
            <a:rPr lang="pt-BR" sz="1100" baseline="0">
              <a:solidFill>
                <a:srgbClr val="AAD2E3"/>
              </a:solidFill>
              <a:latin typeface="Compasse" panose="020B0606020203040204" pitchFamily="34" charset="0"/>
            </a:rPr>
            <a:t> negociado acumulado</a:t>
          </a:r>
        </a:p>
        <a:p>
          <a:r>
            <a:rPr lang="pt-BR" sz="1100" baseline="0">
              <a:solidFill>
                <a:srgbClr val="AAD2E3"/>
              </a:solidFill>
              <a:latin typeface="Compasse" panose="020B0606020203040204" pitchFamily="34" charset="0"/>
            </a:rPr>
            <a:t>20 dias - R$ milhões (eixo esq.)</a:t>
          </a:r>
          <a:endParaRPr lang="pt-BR" sz="1100">
            <a:solidFill>
              <a:srgbClr val="AAD2E3"/>
            </a:solidFill>
            <a:latin typeface="Compasse" panose="020B06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showGridLines="0" topLeftCell="A20" workbookViewId="0"/>
  </sheetViews>
  <sheetFormatPr defaultColWidth="9.140625" defaultRowHeight="15"/>
  <cols>
    <col min="1" max="1" width="1.7109375" customWidth="1"/>
    <col min="2" max="14" width="9.140625" style="1"/>
    <col min="15" max="15" width="16.140625" style="1" customWidth="1"/>
    <col min="16" max="16384" width="9.140625" style="1"/>
  </cols>
  <sheetData>
    <row r="1" spans="1:15">
      <c r="A1" s="4"/>
    </row>
    <row r="2" spans="1:15">
      <c r="A2" s="4"/>
    </row>
    <row r="3" spans="1:15">
      <c r="A3" s="4"/>
    </row>
    <row r="4" spans="1:15">
      <c r="A4" s="4"/>
    </row>
    <row r="5" spans="1:15">
      <c r="A5" s="4"/>
    </row>
    <row r="6" spans="1:15" ht="9" customHeight="1">
      <c r="A6" s="4"/>
    </row>
    <row r="7" spans="1:15" ht="21">
      <c r="A7" s="4"/>
      <c r="B7" s="12" t="s">
        <v>0</v>
      </c>
    </row>
    <row r="8" spans="1:15" ht="15.75">
      <c r="A8" s="4"/>
      <c r="B8" s="2"/>
    </row>
    <row r="9" spans="1:15" ht="18.75">
      <c r="A9" s="4"/>
      <c r="B9" s="13" t="s">
        <v>1</v>
      </c>
    </row>
    <row r="10" spans="1:15" s="89" customFormat="1" ht="52.5" customHeight="1">
      <c r="A10" s="88"/>
      <c r="B10" s="116" t="s">
        <v>2</v>
      </c>
      <c r="C10" s="116"/>
      <c r="D10" s="116"/>
      <c r="E10" s="116"/>
      <c r="F10" s="116"/>
      <c r="G10" s="116"/>
      <c r="H10" s="116"/>
      <c r="I10" s="116"/>
      <c r="J10" s="116"/>
      <c r="K10" s="116"/>
      <c r="L10" s="116"/>
      <c r="M10" s="116"/>
      <c r="N10" s="116"/>
      <c r="O10" s="116"/>
    </row>
    <row r="12" spans="1:15" ht="21.75" customHeight="1">
      <c r="B12" s="13" t="s">
        <v>3</v>
      </c>
    </row>
    <row r="13" spans="1:15" ht="87.75" customHeight="1">
      <c r="B13" s="116" t="s">
        <v>4</v>
      </c>
      <c r="C13" s="116"/>
      <c r="D13" s="116"/>
      <c r="E13" s="116"/>
      <c r="F13" s="116"/>
      <c r="G13" s="116"/>
      <c r="H13" s="116"/>
      <c r="I13" s="116"/>
      <c r="J13" s="116"/>
      <c r="K13" s="116"/>
      <c r="L13" s="116"/>
      <c r="M13" s="116"/>
      <c r="N13" s="116"/>
      <c r="O13" s="116"/>
    </row>
    <row r="14" spans="1:15" ht="9" customHeight="1"/>
    <row r="15" spans="1:15" ht="18.75">
      <c r="B15" s="13" t="s">
        <v>5</v>
      </c>
    </row>
    <row r="17" spans="1:15" ht="15.75">
      <c r="B17" s="11" t="s">
        <v>6</v>
      </c>
      <c r="E17" s="10" t="s">
        <v>7</v>
      </c>
    </row>
    <row r="18" spans="1:15" ht="7.5" customHeight="1">
      <c r="B18" s="11"/>
      <c r="E18" s="10"/>
    </row>
    <row r="19" spans="1:15" ht="15.75">
      <c r="B19" s="11" t="s">
        <v>8</v>
      </c>
      <c r="E19" s="10" t="s">
        <v>9</v>
      </c>
    </row>
    <row r="20" spans="1:15" ht="7.5" customHeight="1">
      <c r="B20" s="11"/>
      <c r="E20" s="10"/>
    </row>
    <row r="21" spans="1:15" ht="15.75">
      <c r="B21" s="11" t="s">
        <v>10</v>
      </c>
      <c r="E21" s="10" t="s">
        <v>11</v>
      </c>
    </row>
    <row r="22" spans="1:15" ht="7.5" customHeight="1">
      <c r="B22" s="11"/>
      <c r="E22" s="10"/>
    </row>
    <row r="23" spans="1:15" ht="63" customHeight="1">
      <c r="B23" s="87" t="s">
        <v>12</v>
      </c>
      <c r="C23" s="86"/>
      <c r="E23" s="116" t="s">
        <v>13</v>
      </c>
      <c r="F23" s="116"/>
      <c r="G23" s="116"/>
      <c r="H23" s="116"/>
      <c r="I23" s="116"/>
      <c r="J23" s="116"/>
      <c r="K23" s="116"/>
      <c r="L23" s="116"/>
      <c r="M23" s="116"/>
      <c r="N23" s="116"/>
      <c r="O23" s="116"/>
    </row>
    <row r="24" spans="1:15" ht="7.5" customHeight="1">
      <c r="B24" s="11"/>
      <c r="E24" s="10"/>
    </row>
    <row r="25" spans="1:15" ht="15.75">
      <c r="B25" s="11" t="s">
        <v>14</v>
      </c>
      <c r="E25" s="10" t="s">
        <v>15</v>
      </c>
    </row>
    <row r="26" spans="1:15" ht="7.5" customHeight="1">
      <c r="B26" s="11"/>
      <c r="E26" s="10"/>
    </row>
    <row r="27" spans="1:15" ht="15.75">
      <c r="B27" s="11" t="s">
        <v>16</v>
      </c>
      <c r="E27" s="10" t="s">
        <v>17</v>
      </c>
    </row>
    <row r="28" spans="1:15" ht="7.5" customHeight="1">
      <c r="B28" s="11"/>
      <c r="E28" s="10"/>
    </row>
    <row r="29" spans="1:15" ht="15.75">
      <c r="B29" s="11" t="s">
        <v>18</v>
      </c>
      <c r="E29" s="10" t="s">
        <v>19</v>
      </c>
    </row>
    <row r="30" spans="1:15" ht="7.5" customHeight="1">
      <c r="B30" s="11"/>
      <c r="E30" s="10"/>
    </row>
    <row r="31" spans="1:15" ht="15.75">
      <c r="A31" s="4"/>
      <c r="B31" s="11" t="s">
        <v>20</v>
      </c>
      <c r="E31" s="10" t="s">
        <v>21</v>
      </c>
    </row>
    <row r="32" spans="1:15" ht="7.5" customHeight="1">
      <c r="A32" s="4"/>
      <c r="B32" s="11"/>
      <c r="E32" s="10"/>
    </row>
    <row r="33" spans="1:15" ht="15.75">
      <c r="A33" s="4"/>
      <c r="B33" s="11" t="s">
        <v>22</v>
      </c>
      <c r="E33" s="10" t="s">
        <v>23</v>
      </c>
    </row>
    <row r="34" spans="1:15" ht="7.5" customHeight="1">
      <c r="B34" s="11"/>
      <c r="E34" s="10"/>
    </row>
    <row r="35" spans="1:15" ht="15" customHeight="1">
      <c r="B35" s="115" t="s">
        <v>24</v>
      </c>
      <c r="C35" s="115"/>
      <c r="D35" s="115"/>
      <c r="E35" s="115"/>
      <c r="F35" s="115"/>
      <c r="G35" s="115"/>
      <c r="H35" s="115"/>
      <c r="I35" s="115"/>
      <c r="J35" s="115"/>
      <c r="K35" s="115"/>
      <c r="L35" s="115"/>
      <c r="M35" s="115"/>
      <c r="N35" s="115"/>
      <c r="O35" s="115"/>
    </row>
    <row r="36" spans="1:15">
      <c r="B36" s="115"/>
      <c r="C36" s="115"/>
      <c r="D36" s="115"/>
      <c r="E36" s="115"/>
      <c r="F36" s="115"/>
      <c r="G36" s="115"/>
      <c r="H36" s="115"/>
      <c r="I36" s="115"/>
      <c r="J36" s="115"/>
      <c r="K36" s="115"/>
      <c r="L36" s="115"/>
      <c r="M36" s="115"/>
      <c r="N36" s="115"/>
      <c r="O36" s="115"/>
    </row>
    <row r="37" spans="1:15">
      <c r="B37" s="115"/>
      <c r="C37" s="115"/>
      <c r="D37" s="115"/>
      <c r="E37" s="115"/>
      <c r="F37" s="115"/>
      <c r="G37" s="115"/>
      <c r="H37" s="115"/>
      <c r="I37" s="115"/>
      <c r="J37" s="115"/>
      <c r="K37" s="115"/>
      <c r="L37" s="115"/>
      <c r="M37" s="115"/>
      <c r="N37" s="115"/>
      <c r="O37" s="115"/>
    </row>
    <row r="38" spans="1:15">
      <c r="B38" s="115"/>
      <c r="C38" s="115"/>
      <c r="D38" s="115"/>
      <c r="E38" s="115"/>
      <c r="F38" s="115"/>
      <c r="G38" s="115"/>
      <c r="H38" s="115"/>
      <c r="I38" s="115"/>
      <c r="J38" s="115"/>
      <c r="K38" s="115"/>
      <c r="L38" s="115"/>
      <c r="M38" s="115"/>
      <c r="N38" s="115"/>
      <c r="O38" s="115"/>
    </row>
    <row r="39" spans="1:15">
      <c r="B39" s="115"/>
      <c r="C39" s="115"/>
      <c r="D39" s="115"/>
      <c r="E39" s="115"/>
      <c r="F39" s="115"/>
      <c r="G39" s="115"/>
      <c r="H39" s="115"/>
      <c r="I39" s="115"/>
      <c r="J39" s="115"/>
      <c r="K39" s="115"/>
      <c r="L39" s="115"/>
      <c r="M39" s="115"/>
      <c r="N39" s="115"/>
      <c r="O39" s="115"/>
    </row>
    <row r="40" spans="1:15">
      <c r="B40" s="115"/>
      <c r="C40" s="115"/>
      <c r="D40" s="115"/>
      <c r="E40" s="115"/>
      <c r="F40" s="115"/>
      <c r="G40" s="115"/>
      <c r="H40" s="115"/>
      <c r="I40" s="115"/>
      <c r="J40" s="115"/>
      <c r="K40" s="115"/>
      <c r="L40" s="115"/>
      <c r="M40" s="115"/>
      <c r="N40" s="115"/>
      <c r="O40" s="115"/>
    </row>
    <row r="41" spans="1:15">
      <c r="B41" s="115"/>
      <c r="C41" s="115"/>
      <c r="D41" s="115"/>
      <c r="E41" s="115"/>
      <c r="F41" s="115"/>
      <c r="G41" s="115"/>
      <c r="H41" s="115"/>
      <c r="I41" s="115"/>
      <c r="J41" s="115"/>
      <c r="K41" s="115"/>
      <c r="L41" s="115"/>
      <c r="M41" s="115"/>
      <c r="N41" s="115"/>
      <c r="O41" s="115"/>
    </row>
    <row r="42" spans="1:15">
      <c r="B42" s="115"/>
      <c r="C42" s="115"/>
      <c r="D42" s="115"/>
      <c r="E42" s="115"/>
      <c r="F42" s="115"/>
      <c r="G42" s="115"/>
      <c r="H42" s="115"/>
      <c r="I42" s="115"/>
      <c r="J42" s="115"/>
      <c r="K42" s="115"/>
      <c r="L42" s="115"/>
      <c r="M42" s="115"/>
      <c r="N42" s="115"/>
      <c r="O42" s="115"/>
    </row>
    <row r="43" spans="1:15">
      <c r="B43" s="115"/>
      <c r="C43" s="115"/>
      <c r="D43" s="115"/>
      <c r="E43" s="115"/>
      <c r="F43" s="115"/>
      <c r="G43" s="115"/>
      <c r="H43" s="115"/>
      <c r="I43" s="115"/>
      <c r="J43" s="115"/>
      <c r="K43" s="115"/>
      <c r="L43" s="115"/>
      <c r="M43" s="115"/>
      <c r="N43" s="115"/>
      <c r="O43" s="115"/>
    </row>
    <row r="44" spans="1:15">
      <c r="B44" s="115"/>
      <c r="C44" s="115"/>
      <c r="D44" s="115"/>
      <c r="E44" s="115"/>
      <c r="F44" s="115"/>
      <c r="G44" s="115"/>
      <c r="H44" s="115"/>
      <c r="I44" s="115"/>
      <c r="J44" s="115"/>
      <c r="K44" s="115"/>
      <c r="L44" s="115"/>
      <c r="M44" s="115"/>
      <c r="N44" s="115"/>
      <c r="O44" s="115"/>
    </row>
    <row r="45" spans="1:15" ht="31.5" customHeight="1">
      <c r="B45" s="115"/>
      <c r="C45" s="115"/>
      <c r="D45" s="115"/>
      <c r="E45" s="115"/>
      <c r="F45" s="115"/>
      <c r="G45" s="115"/>
      <c r="H45" s="115"/>
      <c r="I45" s="115"/>
      <c r="J45" s="115"/>
      <c r="K45" s="115"/>
      <c r="L45" s="115"/>
      <c r="M45" s="115"/>
      <c r="N45" s="115"/>
      <c r="O45" s="115"/>
    </row>
  </sheetData>
  <mergeCells count="4">
    <mergeCell ref="B35:O45"/>
    <mergeCell ref="E23:O23"/>
    <mergeCell ref="B10:O10"/>
    <mergeCell ref="B13:O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36"/>
  <sheetViews>
    <sheetView showGridLines="0" topLeftCell="A13" workbookViewId="0">
      <selection activeCell="M55" sqref="M55"/>
    </sheetView>
  </sheetViews>
  <sheetFormatPr defaultRowHeight="15"/>
  <cols>
    <col min="1" max="1" width="1.7109375" customWidth="1"/>
    <col min="2" max="2" width="24.28515625" bestFit="1" customWidth="1"/>
    <col min="3" max="3" width="31.7109375" customWidth="1"/>
    <col min="4" max="4" width="18.5703125" customWidth="1"/>
    <col min="5" max="5" width="9.85546875" customWidth="1"/>
    <col min="6" max="6" width="14.5703125" customWidth="1"/>
    <col min="7" max="7" width="9.85546875" customWidth="1"/>
    <col min="8" max="8" width="7.7109375" customWidth="1"/>
    <col min="9" max="9" width="17" customWidth="1"/>
    <col min="10" max="11" width="9.140625" customWidth="1"/>
    <col min="12" max="12" width="10.5703125" customWidth="1"/>
    <col min="13" max="13" width="17.140625" customWidth="1"/>
    <col min="14" max="14" width="9.85546875" customWidth="1"/>
    <col min="16" max="16" width="14.7109375" customWidth="1"/>
    <col min="17" max="17" width="11.42578125" customWidth="1"/>
    <col min="18" max="18" width="12.5703125" customWidth="1"/>
    <col min="19" max="20" width="9.140625" style="20"/>
    <col min="21" max="21" width="16" style="20" customWidth="1"/>
    <col min="22" max="23" width="9.140625" style="20"/>
    <col min="24" max="24" width="9.140625" style="14"/>
    <col min="25" max="25" width="14.28515625" style="14" customWidth="1"/>
    <col min="26" max="26" width="13.28515625" style="14" customWidth="1"/>
    <col min="27" max="27" width="9.140625" style="20"/>
  </cols>
  <sheetData>
    <row r="1" spans="1:28">
      <c r="A1" s="4"/>
    </row>
    <row r="2" spans="1:28">
      <c r="A2" s="4"/>
    </row>
    <row r="3" spans="1:28">
      <c r="A3" s="4"/>
    </row>
    <row r="4" spans="1:28">
      <c r="A4" s="4"/>
    </row>
    <row r="5" spans="1:28">
      <c r="A5" s="4"/>
    </row>
    <row r="6" spans="1:28" s="1" customFormat="1" ht="9" customHeight="1">
      <c r="A6" s="4"/>
      <c r="S6" s="21"/>
      <c r="T6" s="21"/>
      <c r="U6" s="21"/>
      <c r="V6" s="21"/>
      <c r="W6" s="21"/>
      <c r="X6" s="22"/>
      <c r="Y6" s="22"/>
      <c r="Z6" s="22"/>
      <c r="AA6" s="21"/>
    </row>
    <row r="7" spans="1:28" ht="21">
      <c r="A7" s="4"/>
      <c r="B7" s="114" t="s">
        <v>25</v>
      </c>
      <c r="C7" s="114"/>
      <c r="D7" s="114"/>
      <c r="E7" s="114"/>
      <c r="F7" s="114"/>
      <c r="G7" s="114"/>
      <c r="H7" s="114"/>
      <c r="I7" s="114"/>
    </row>
    <row r="8" spans="1:28">
      <c r="A8" s="4"/>
      <c r="U8" s="72"/>
    </row>
    <row r="9" spans="1:28" s="48" customFormat="1" ht="47.25">
      <c r="A9" s="46"/>
      <c r="B9" s="45" t="s">
        <v>26</v>
      </c>
      <c r="C9" s="45" t="s">
        <v>27</v>
      </c>
      <c r="D9" s="45" t="s">
        <v>28</v>
      </c>
      <c r="E9" s="45" t="s">
        <v>29</v>
      </c>
      <c r="F9" s="45" t="s">
        <v>30</v>
      </c>
      <c r="G9" s="45" t="s">
        <v>31</v>
      </c>
      <c r="H9" s="45" t="s">
        <v>32</v>
      </c>
      <c r="I9" s="45" t="s">
        <v>33</v>
      </c>
      <c r="J9" s="45" t="s">
        <v>34</v>
      </c>
      <c r="K9" s="45" t="s">
        <v>35</v>
      </c>
      <c r="L9" s="45" t="s">
        <v>36</v>
      </c>
      <c r="M9" s="45" t="s">
        <v>37</v>
      </c>
      <c r="N9" s="45" t="s">
        <v>38</v>
      </c>
      <c r="O9" s="45" t="s">
        <v>39</v>
      </c>
      <c r="P9" s="45" t="s">
        <v>40</v>
      </c>
      <c r="Q9" s="45" t="s">
        <v>41</v>
      </c>
      <c r="R9" s="45" t="s">
        <v>42</v>
      </c>
      <c r="S9" s="45" t="s">
        <v>43</v>
      </c>
      <c r="T9" s="47"/>
      <c r="U9" s="47"/>
      <c r="V9" s="47"/>
      <c r="W9" s="47"/>
      <c r="X9" s="47"/>
      <c r="Y9" s="47"/>
      <c r="Z9" s="47"/>
      <c r="AA9" s="47"/>
      <c r="AB9" s="47"/>
    </row>
    <row r="10" spans="1:28" ht="15.75">
      <c r="B10" s="38" t="s">
        <v>44</v>
      </c>
      <c r="C10" s="39" t="s">
        <v>45</v>
      </c>
      <c r="D10" s="39" t="s">
        <v>46</v>
      </c>
      <c r="E10" s="39" t="s">
        <v>47</v>
      </c>
      <c r="F10" s="40" t="s">
        <v>48</v>
      </c>
      <c r="G10" s="39" t="s">
        <v>49</v>
      </c>
      <c r="H10" s="39" t="s">
        <v>50</v>
      </c>
      <c r="I10" s="39">
        <v>45.182559040000001</v>
      </c>
      <c r="J10" s="93">
        <v>9.8988179390087865</v>
      </c>
      <c r="K10" s="93">
        <f>J10/($J$29+$J$41)*100</f>
        <v>8.9295073428889573</v>
      </c>
      <c r="L10" s="93">
        <f>K10/$K$29*100</f>
        <v>12.638182451185292</v>
      </c>
      <c r="M10" s="94">
        <v>51690</v>
      </c>
      <c r="N10" s="95">
        <v>5.6795753816383687</v>
      </c>
      <c r="O10" s="96">
        <v>211.61980705694265</v>
      </c>
      <c r="P10" s="96">
        <v>47.024550941924737</v>
      </c>
      <c r="Q10" s="39" t="s">
        <v>51</v>
      </c>
      <c r="R10" s="97">
        <v>6.25</v>
      </c>
      <c r="S10" s="97">
        <v>10.262483804921459</v>
      </c>
      <c r="X10" s="20"/>
      <c r="Y10" s="20"/>
      <c r="Z10" s="20"/>
      <c r="AB10" s="20"/>
    </row>
    <row r="11" spans="1:28" ht="15.75">
      <c r="B11" s="38"/>
      <c r="C11" s="39"/>
      <c r="D11" s="39"/>
      <c r="E11" s="39"/>
      <c r="F11" s="40" t="s">
        <v>52</v>
      </c>
      <c r="G11" s="39"/>
      <c r="H11" s="39" t="s">
        <v>53</v>
      </c>
      <c r="I11" s="39">
        <v>45.183524829999996</v>
      </c>
      <c r="J11" s="93">
        <v>9.8990295290466346</v>
      </c>
      <c r="K11" s="93">
        <f t="shared" ref="K11:K41" si="0">J11/($J$29+$J$41)*100</f>
        <v>8.9296982136382024</v>
      </c>
      <c r="L11" s="93">
        <f t="shared" ref="L11:L28" si="1">K11/$K$29*100</f>
        <v>12.63845259591567</v>
      </c>
      <c r="M11" s="94">
        <v>51690</v>
      </c>
      <c r="N11" s="95">
        <v>5.6795753816383687</v>
      </c>
      <c r="O11" s="96">
        <v>211.61980705694265</v>
      </c>
      <c r="P11" s="96">
        <v>47.024550941924737</v>
      </c>
      <c r="Q11" s="39"/>
      <c r="R11" s="97">
        <v>6.25</v>
      </c>
      <c r="S11" s="97">
        <v>10.262483804921459</v>
      </c>
      <c r="X11" s="104"/>
      <c r="Y11" s="106"/>
      <c r="Z11" s="106"/>
      <c r="AA11" s="105"/>
      <c r="AB11" s="20"/>
    </row>
    <row r="12" spans="1:28" ht="15.75">
      <c r="B12" s="38"/>
      <c r="C12" s="39"/>
      <c r="D12" s="39"/>
      <c r="E12" s="39"/>
      <c r="F12" s="41" t="s">
        <v>54</v>
      </c>
      <c r="G12" s="39"/>
      <c r="H12" s="39" t="s">
        <v>55</v>
      </c>
      <c r="I12" s="39">
        <v>45.184490619999998</v>
      </c>
      <c r="J12" s="93">
        <v>9.8992411190844809</v>
      </c>
      <c r="K12" s="93">
        <f t="shared" si="0"/>
        <v>8.9298890843874457</v>
      </c>
      <c r="L12" s="93">
        <f t="shared" si="1"/>
        <v>12.638722740646047</v>
      </c>
      <c r="M12" s="94">
        <v>51690</v>
      </c>
      <c r="N12" s="95">
        <v>5.6795753816383687</v>
      </c>
      <c r="O12" s="96">
        <v>211.61980705694265</v>
      </c>
      <c r="P12" s="96">
        <v>47.024550941924737</v>
      </c>
      <c r="Q12" s="39"/>
      <c r="R12" s="97">
        <v>6.25</v>
      </c>
      <c r="S12" s="97">
        <v>10.262483804921459</v>
      </c>
      <c r="X12" s="104"/>
      <c r="Y12" s="106"/>
      <c r="Z12" s="106"/>
      <c r="AA12" s="105"/>
      <c r="AB12" s="20"/>
    </row>
    <row r="13" spans="1:28" ht="15.75">
      <c r="B13" s="38" t="s">
        <v>56</v>
      </c>
      <c r="C13" s="39" t="s">
        <v>57</v>
      </c>
      <c r="D13" s="39" t="s">
        <v>46</v>
      </c>
      <c r="E13" s="39" t="s">
        <v>47</v>
      </c>
      <c r="F13" s="40" t="s">
        <v>58</v>
      </c>
      <c r="G13" s="39" t="s">
        <v>49</v>
      </c>
      <c r="H13" s="39" t="s">
        <v>59</v>
      </c>
      <c r="I13" s="39">
        <v>12.15771792</v>
      </c>
      <c r="J13" s="93">
        <v>2.6635728210383496</v>
      </c>
      <c r="K13" s="93">
        <f t="shared" si="0"/>
        <v>2.4027508345267172</v>
      </c>
      <c r="L13" s="93">
        <f t="shared" si="1"/>
        <v>3.4006807167999877</v>
      </c>
      <c r="M13" s="94">
        <v>48183</v>
      </c>
      <c r="N13" s="95">
        <v>3.5720967242339725</v>
      </c>
      <c r="O13" s="96">
        <v>57.079506880770133</v>
      </c>
      <c r="P13" s="96">
        <v>40.581505362361959</v>
      </c>
      <c r="Q13" s="39" t="s">
        <v>51</v>
      </c>
      <c r="R13" s="97">
        <v>6.75</v>
      </c>
      <c r="S13" s="97">
        <v>8.8539064116811304</v>
      </c>
      <c r="X13" s="104"/>
      <c r="Y13" s="106"/>
      <c r="Z13" s="106"/>
      <c r="AA13" s="105"/>
      <c r="AB13" s="20"/>
    </row>
    <row r="14" spans="1:28" ht="15.75">
      <c r="B14" s="38"/>
      <c r="C14" s="39"/>
      <c r="D14" s="39"/>
      <c r="E14" s="39"/>
      <c r="F14" s="40" t="s">
        <v>60</v>
      </c>
      <c r="G14" s="39"/>
      <c r="H14" s="39" t="s">
        <v>61</v>
      </c>
      <c r="I14" s="39">
        <v>26.593888589999999</v>
      </c>
      <c r="J14" s="93">
        <v>5.826320311110317</v>
      </c>
      <c r="K14" s="93">
        <f t="shared" si="0"/>
        <v>5.2557962294730594</v>
      </c>
      <c r="L14" s="93">
        <f t="shared" si="1"/>
        <v>7.4386759676309557</v>
      </c>
      <c r="M14" s="94">
        <v>48183</v>
      </c>
      <c r="N14" s="95">
        <v>3.5720967242339725</v>
      </c>
      <c r="O14" s="96">
        <v>57.079506880770133</v>
      </c>
      <c r="P14" s="96">
        <v>40.581505362361959</v>
      </c>
      <c r="Q14" s="39"/>
      <c r="R14" s="97">
        <v>6.75</v>
      </c>
      <c r="S14" s="97">
        <v>8.8539064116811304</v>
      </c>
      <c r="AB14" s="20"/>
    </row>
    <row r="15" spans="1:28" ht="15.75">
      <c r="B15" s="38"/>
      <c r="C15" s="39"/>
      <c r="D15" s="39"/>
      <c r="E15" s="39"/>
      <c r="F15" s="40" t="s">
        <v>62</v>
      </c>
      <c r="G15" s="39"/>
      <c r="H15" s="39" t="s">
        <v>63</v>
      </c>
      <c r="I15" s="39">
        <v>18.718976569999999</v>
      </c>
      <c r="J15" s="93">
        <v>4.1010457355228445</v>
      </c>
      <c r="K15" s="93">
        <f t="shared" si="0"/>
        <v>3.6994637374391037</v>
      </c>
      <c r="L15" s="93">
        <f t="shared" si="1"/>
        <v>5.2359548953764321</v>
      </c>
      <c r="M15" s="94">
        <v>48183</v>
      </c>
      <c r="N15" s="95">
        <v>3.5720967242339725</v>
      </c>
      <c r="O15" s="96">
        <v>57.079506880770104</v>
      </c>
      <c r="P15" s="96">
        <v>40.581505362361959</v>
      </c>
      <c r="Q15" s="39"/>
      <c r="R15" s="97">
        <v>6.7499999999999991</v>
      </c>
      <c r="S15" s="97">
        <v>8.8539064116811304</v>
      </c>
      <c r="X15" s="104"/>
      <c r="Y15" s="106"/>
      <c r="Z15" s="106"/>
      <c r="AA15" s="105"/>
      <c r="AB15" s="20"/>
    </row>
    <row r="16" spans="1:28" ht="15.75">
      <c r="B16" s="38" t="s">
        <v>64</v>
      </c>
      <c r="C16" s="39" t="s">
        <v>45</v>
      </c>
      <c r="D16" s="39" t="s">
        <v>46</v>
      </c>
      <c r="E16" s="39" t="s">
        <v>65</v>
      </c>
      <c r="F16" s="40" t="s">
        <v>66</v>
      </c>
      <c r="G16" s="39" t="s">
        <v>49</v>
      </c>
      <c r="H16" s="39" t="s">
        <v>67</v>
      </c>
      <c r="I16" s="39">
        <v>18.95828655</v>
      </c>
      <c r="J16" s="93">
        <v>4.1534749465578074</v>
      </c>
      <c r="K16" s="93">
        <f t="shared" si="0"/>
        <v>3.7467589829727794</v>
      </c>
      <c r="L16" s="93">
        <f t="shared" si="1"/>
        <v>5.3028931842624596</v>
      </c>
      <c r="M16" s="94">
        <v>48458</v>
      </c>
      <c r="N16" s="95">
        <v>2.763841718051586</v>
      </c>
      <c r="O16" s="96">
        <v>261.41885991365029</v>
      </c>
      <c r="P16" s="96">
        <v>24.486526130599909</v>
      </c>
      <c r="Q16" s="39" t="s">
        <v>51</v>
      </c>
      <c r="R16" s="97">
        <v>5.38</v>
      </c>
      <c r="S16" s="97">
        <v>10.880246270327055</v>
      </c>
      <c r="V16" s="107"/>
      <c r="W16" s="107"/>
      <c r="X16" s="107"/>
      <c r="Y16" s="108"/>
      <c r="Z16" s="108"/>
      <c r="AA16" s="109"/>
      <c r="AB16" s="20"/>
    </row>
    <row r="17" spans="2:28" ht="15.75">
      <c r="B17" s="38"/>
      <c r="C17" s="39"/>
      <c r="D17" s="39"/>
      <c r="E17" s="39"/>
      <c r="F17" s="40" t="s">
        <v>68</v>
      </c>
      <c r="G17" s="39"/>
      <c r="H17" s="39" t="s">
        <v>69</v>
      </c>
      <c r="I17" s="39">
        <v>4.4853075299999992</v>
      </c>
      <c r="J17" s="93">
        <v>0.98266330157680204</v>
      </c>
      <c r="K17" s="93">
        <f t="shared" si="0"/>
        <v>0.88643909010980471</v>
      </c>
      <c r="L17" s="93">
        <f t="shared" si="1"/>
        <v>1.2546021322880618</v>
      </c>
      <c r="M17" s="94">
        <v>48458</v>
      </c>
      <c r="N17" s="95">
        <v>2.7638417199127416</v>
      </c>
      <c r="O17" s="96">
        <v>261.41885991365029</v>
      </c>
      <c r="P17" s="96">
        <v>24.486526130599909</v>
      </c>
      <c r="Q17" s="39"/>
      <c r="R17" s="97">
        <v>5.38</v>
      </c>
      <c r="S17" s="97">
        <v>10.880246270446136</v>
      </c>
      <c r="X17" s="20"/>
      <c r="Y17" s="20"/>
      <c r="Z17" s="20"/>
      <c r="AB17" s="20"/>
    </row>
    <row r="18" spans="2:28" ht="15.75">
      <c r="B18" s="38"/>
      <c r="C18" s="39"/>
      <c r="D18" s="39"/>
      <c r="E18" s="39"/>
      <c r="F18" s="40" t="s">
        <v>70</v>
      </c>
      <c r="G18" s="39"/>
      <c r="H18" s="39" t="s">
        <v>71</v>
      </c>
      <c r="I18" s="39">
        <v>18.95828655</v>
      </c>
      <c r="J18" s="93">
        <v>4.1534749465578074</v>
      </c>
      <c r="K18" s="93">
        <f t="shared" si="0"/>
        <v>3.7467589829727794</v>
      </c>
      <c r="L18" s="93">
        <f t="shared" si="1"/>
        <v>5.3028931842624596</v>
      </c>
      <c r="M18" s="94">
        <v>48458</v>
      </c>
      <c r="N18" s="95">
        <v>2.763841718051586</v>
      </c>
      <c r="O18" s="96">
        <v>261.41885991365029</v>
      </c>
      <c r="P18" s="96">
        <v>24.486526130599909</v>
      </c>
      <c r="Q18" s="39"/>
      <c r="R18" s="97">
        <v>5.38</v>
      </c>
      <c r="S18" s="97">
        <v>10.880246270327055</v>
      </c>
      <c r="X18" s="20"/>
      <c r="Y18" s="20"/>
      <c r="Z18" s="20"/>
      <c r="AB18" s="20"/>
    </row>
    <row r="19" spans="2:28" ht="15.75">
      <c r="B19" s="38"/>
      <c r="C19" s="39"/>
      <c r="D19" s="39"/>
      <c r="E19" s="39"/>
      <c r="F19" s="40" t="s">
        <v>72</v>
      </c>
      <c r="G19" s="39"/>
      <c r="H19" s="39" t="s">
        <v>73</v>
      </c>
      <c r="I19" s="39">
        <v>3.34560016</v>
      </c>
      <c r="J19" s="93">
        <v>0.73297058830244299</v>
      </c>
      <c r="K19" s="93">
        <f t="shared" si="0"/>
        <v>0.66119675002565925</v>
      </c>
      <c r="L19" s="93">
        <f t="shared" si="1"/>
        <v>0.93581032436348499</v>
      </c>
      <c r="M19" s="94">
        <v>48458</v>
      </c>
      <c r="N19" s="95">
        <v>2.763841718051586</v>
      </c>
      <c r="O19" s="96">
        <v>261.41885991365029</v>
      </c>
      <c r="P19" s="96">
        <v>24.486526130599909</v>
      </c>
      <c r="Q19" s="39"/>
      <c r="R19" s="97">
        <v>5.38</v>
      </c>
      <c r="S19" s="97">
        <v>10.880246270327055</v>
      </c>
      <c r="U19" s="20" t="s">
        <v>74</v>
      </c>
      <c r="X19" s="20"/>
      <c r="Y19" s="20"/>
      <c r="Z19" s="20"/>
      <c r="AB19" s="20"/>
    </row>
    <row r="20" spans="2:28" ht="15.75">
      <c r="B20" s="38"/>
      <c r="C20" s="39"/>
      <c r="D20" s="39"/>
      <c r="E20" s="39"/>
      <c r="F20" s="40" t="s">
        <v>75</v>
      </c>
      <c r="G20" s="39"/>
      <c r="H20" s="39" t="s">
        <v>76</v>
      </c>
      <c r="I20" s="39">
        <v>0.79152962999999998</v>
      </c>
      <c r="J20" s="93">
        <v>0.17341221628824738</v>
      </c>
      <c r="K20" s="93">
        <f t="shared" si="0"/>
        <v>0.1564313707185537</v>
      </c>
      <c r="L20" s="93">
        <f t="shared" si="1"/>
        <v>0.22140171101426814</v>
      </c>
      <c r="M20" s="94">
        <v>48458</v>
      </c>
      <c r="N20" s="95">
        <v>2.7638417199127416</v>
      </c>
      <c r="O20" s="96">
        <v>261.41885991365029</v>
      </c>
      <c r="P20" s="96">
        <v>24.486526130599909</v>
      </c>
      <c r="Q20" s="39"/>
      <c r="R20" s="97">
        <v>5.38</v>
      </c>
      <c r="S20" s="97">
        <v>10.880246270446136</v>
      </c>
      <c r="X20" s="20"/>
      <c r="Y20" s="20"/>
      <c r="Z20" s="20"/>
      <c r="AB20" s="20"/>
    </row>
    <row r="21" spans="2:28" ht="15.75">
      <c r="B21" s="38"/>
      <c r="C21" s="39"/>
      <c r="D21" s="39"/>
      <c r="E21" s="39"/>
      <c r="F21" s="40" t="s">
        <v>77</v>
      </c>
      <c r="G21" s="39"/>
      <c r="H21" s="39" t="s">
        <v>78</v>
      </c>
      <c r="I21" s="39">
        <v>3.34560016</v>
      </c>
      <c r="J21" s="93">
        <v>0.73297058830244299</v>
      </c>
      <c r="K21" s="93">
        <f t="shared" si="0"/>
        <v>0.66119675002565925</v>
      </c>
      <c r="L21" s="93">
        <f t="shared" si="1"/>
        <v>0.93581032436348499</v>
      </c>
      <c r="M21" s="94">
        <v>48458</v>
      </c>
      <c r="N21" s="95">
        <v>2.763841718051586</v>
      </c>
      <c r="O21" s="96">
        <v>261.41885991365029</v>
      </c>
      <c r="P21" s="96">
        <v>24.486526130599909</v>
      </c>
      <c r="Q21" s="39"/>
      <c r="R21" s="97">
        <v>5.38</v>
      </c>
      <c r="S21" s="97">
        <v>10.880246270327055</v>
      </c>
      <c r="X21" s="20"/>
      <c r="Y21" s="20"/>
      <c r="Z21" s="20"/>
      <c r="AB21" s="20"/>
    </row>
    <row r="22" spans="2:28" ht="15.75">
      <c r="B22" s="38" t="s">
        <v>79</v>
      </c>
      <c r="C22" s="39"/>
      <c r="D22" s="39" t="s">
        <v>46</v>
      </c>
      <c r="E22" s="39" t="s">
        <v>80</v>
      </c>
      <c r="F22" s="40" t="s">
        <v>81</v>
      </c>
      <c r="G22" s="39" t="s">
        <v>82</v>
      </c>
      <c r="H22" s="39" t="s">
        <v>49</v>
      </c>
      <c r="I22" s="39">
        <v>5.6011153899999995</v>
      </c>
      <c r="J22" s="93">
        <v>1.2271199922940486</v>
      </c>
      <c r="K22" s="93">
        <f t="shared" si="0"/>
        <v>1.1069581286685206</v>
      </c>
      <c r="L22" s="93">
        <f t="shared" si="1"/>
        <v>1.5667089189501975</v>
      </c>
      <c r="M22" s="94">
        <v>47919</v>
      </c>
      <c r="N22" s="95">
        <v>3.7658726214758085</v>
      </c>
      <c r="O22" s="96">
        <v>119.25066964663833</v>
      </c>
      <c r="P22" s="96">
        <v>26.315789473684209</v>
      </c>
      <c r="Q22" s="39" t="s">
        <v>51</v>
      </c>
      <c r="R22" s="97">
        <v>8.9426494639287668</v>
      </c>
      <c r="S22" s="97">
        <v>9.4645821787183113</v>
      </c>
      <c r="X22" s="20"/>
      <c r="Y22" s="20"/>
      <c r="Z22" s="20"/>
      <c r="AB22" s="20"/>
    </row>
    <row r="23" spans="2:28" ht="15.75">
      <c r="B23" s="38" t="s">
        <v>83</v>
      </c>
      <c r="C23" s="39" t="s">
        <v>45</v>
      </c>
      <c r="D23" s="39" t="s">
        <v>84</v>
      </c>
      <c r="E23" s="39" t="s">
        <v>85</v>
      </c>
      <c r="F23" s="40" t="s">
        <v>86</v>
      </c>
      <c r="G23" s="39" t="s">
        <v>87</v>
      </c>
      <c r="H23" s="39" t="s">
        <v>49</v>
      </c>
      <c r="I23" s="39">
        <v>25.114503989999999</v>
      </c>
      <c r="J23" s="93">
        <v>5.5022094345172299</v>
      </c>
      <c r="K23" s="93">
        <f t="shared" si="0"/>
        <v>4.9634228905268989</v>
      </c>
      <c r="L23" s="93">
        <f t="shared" si="1"/>
        <v>7.0248717722173764</v>
      </c>
      <c r="M23" s="94">
        <v>48806</v>
      </c>
      <c r="N23" s="95">
        <v>3.0524743267251044</v>
      </c>
      <c r="O23" s="96">
        <v>368.18867713409867</v>
      </c>
      <c r="P23" s="96">
        <v>71.83406494341618</v>
      </c>
      <c r="Q23" s="39" t="s">
        <v>51</v>
      </c>
      <c r="R23" s="97">
        <v>9</v>
      </c>
      <c r="S23" s="97">
        <v>11.961435241843127</v>
      </c>
      <c r="X23" s="20"/>
      <c r="Y23" s="20"/>
      <c r="Z23" s="20"/>
      <c r="AB23" s="20"/>
    </row>
    <row r="24" spans="2:28" ht="15.75">
      <c r="B24" s="38" t="s">
        <v>88</v>
      </c>
      <c r="C24" s="39" t="s">
        <v>45</v>
      </c>
      <c r="D24" s="39" t="s">
        <v>84</v>
      </c>
      <c r="E24" s="39" t="s">
        <v>85</v>
      </c>
      <c r="F24" s="40" t="s">
        <v>89</v>
      </c>
      <c r="G24" s="39" t="s">
        <v>90</v>
      </c>
      <c r="H24" s="39" t="s">
        <v>49</v>
      </c>
      <c r="I24" s="39">
        <v>38.533130419999999</v>
      </c>
      <c r="J24" s="93">
        <v>8.4420283125172269</v>
      </c>
      <c r="K24" s="93">
        <f t="shared" si="0"/>
        <v>7.615369256205101</v>
      </c>
      <c r="L24" s="93">
        <f t="shared" si="1"/>
        <v>10.778245920779925</v>
      </c>
      <c r="M24" s="94">
        <v>48988</v>
      </c>
      <c r="N24" s="95">
        <v>3.2912304775682037</v>
      </c>
      <c r="O24" s="96">
        <v>213.97826379367811</v>
      </c>
      <c r="P24" s="96">
        <v>77.561184406113981</v>
      </c>
      <c r="Q24" s="39" t="s">
        <v>51</v>
      </c>
      <c r="R24" s="97">
        <v>9.375</v>
      </c>
      <c r="S24" s="97">
        <v>10.428700646121856</v>
      </c>
      <c r="X24" s="20"/>
      <c r="Y24" s="20"/>
      <c r="Z24" s="20"/>
      <c r="AB24" s="20"/>
    </row>
    <row r="25" spans="2:28" ht="15.75">
      <c r="B25" s="38" t="s">
        <v>91</v>
      </c>
      <c r="C25" s="39" t="s">
        <v>45</v>
      </c>
      <c r="D25" s="39" t="s">
        <v>84</v>
      </c>
      <c r="E25" s="39" t="s">
        <v>85</v>
      </c>
      <c r="F25" s="40" t="s">
        <v>92</v>
      </c>
      <c r="G25" s="39" t="s">
        <v>93</v>
      </c>
      <c r="H25" s="39" t="s">
        <v>94</v>
      </c>
      <c r="I25" s="39">
        <v>24.667951200000005</v>
      </c>
      <c r="J25" s="93">
        <v>5.4043764462517121</v>
      </c>
      <c r="K25" s="93">
        <f t="shared" si="0"/>
        <v>4.8751698897669726</v>
      </c>
      <c r="L25" s="93">
        <f t="shared" si="1"/>
        <v>6.8999648224116017</v>
      </c>
      <c r="M25" s="94">
        <v>48078</v>
      </c>
      <c r="N25" s="95">
        <v>2.3356489659899649</v>
      </c>
      <c r="O25" s="96">
        <v>258.67252849822074</v>
      </c>
      <c r="P25" s="96">
        <v>75.298727883825748</v>
      </c>
      <c r="Q25" s="39" t="s">
        <v>51</v>
      </c>
      <c r="R25" s="97">
        <v>8.0216040100268096</v>
      </c>
      <c r="S25" s="97">
        <v>10.869269027045306</v>
      </c>
      <c r="X25" s="20"/>
      <c r="Y25" s="20"/>
      <c r="Z25" s="20"/>
      <c r="AB25" s="20"/>
    </row>
    <row r="26" spans="2:28" ht="15.75">
      <c r="B26" s="38"/>
      <c r="C26" s="39"/>
      <c r="D26" s="39"/>
      <c r="E26" s="39"/>
      <c r="F26" s="40" t="s">
        <v>95</v>
      </c>
      <c r="G26" s="39" t="s">
        <v>96</v>
      </c>
      <c r="H26" s="39" t="s">
        <v>49</v>
      </c>
      <c r="I26" s="39">
        <v>11.327326660000001</v>
      </c>
      <c r="J26" s="93">
        <v>2.4816466071289724</v>
      </c>
      <c r="K26" s="93">
        <f t="shared" si="0"/>
        <v>2.2386391726114119</v>
      </c>
      <c r="L26" s="93">
        <f t="shared" si="1"/>
        <v>3.1684088740197067</v>
      </c>
      <c r="M26" s="94">
        <v>49230</v>
      </c>
      <c r="N26" s="95">
        <v>3.5165742278454486</v>
      </c>
      <c r="O26" s="96">
        <v>258.67252849822074</v>
      </c>
      <c r="P26" s="96">
        <v>77.123877973967296</v>
      </c>
      <c r="Q26" s="39"/>
      <c r="R26" s="97">
        <v>9.25</v>
      </c>
      <c r="S26" s="97">
        <v>10.873535451694764</v>
      </c>
      <c r="X26" s="20"/>
      <c r="Y26" s="20"/>
      <c r="Z26" s="20"/>
      <c r="AB26" s="20"/>
    </row>
    <row r="27" spans="2:28" ht="15.75">
      <c r="B27" s="38" t="s">
        <v>97</v>
      </c>
      <c r="C27" s="39" t="s">
        <v>45</v>
      </c>
      <c r="D27" s="39" t="s">
        <v>84</v>
      </c>
      <c r="E27" s="39" t="s">
        <v>85</v>
      </c>
      <c r="F27" s="40" t="s">
        <v>98</v>
      </c>
      <c r="G27" s="39" t="s">
        <v>99</v>
      </c>
      <c r="H27" s="39" t="s">
        <v>49</v>
      </c>
      <c r="I27" s="39">
        <v>8.9207839599999996</v>
      </c>
      <c r="J27" s="93">
        <v>1.9544093599278753</v>
      </c>
      <c r="K27" s="93">
        <f t="shared" si="0"/>
        <v>1.7630299736813233</v>
      </c>
      <c r="L27" s="93">
        <f t="shared" si="1"/>
        <v>2.4952658213598884</v>
      </c>
      <c r="M27" s="94">
        <v>48522</v>
      </c>
      <c r="N27" s="95">
        <v>2.7485025409627237</v>
      </c>
      <c r="O27" s="96">
        <v>340.59175451572486</v>
      </c>
      <c r="P27" s="96">
        <v>77.194366083991071</v>
      </c>
      <c r="Q27" s="39" t="s">
        <v>51</v>
      </c>
      <c r="R27" s="97">
        <v>8.75</v>
      </c>
      <c r="S27" s="97">
        <v>11.666529000341646</v>
      </c>
      <c r="X27" s="20"/>
      <c r="Y27" s="20"/>
      <c r="Z27" s="20"/>
      <c r="AB27" s="20"/>
    </row>
    <row r="28" spans="2:28" ht="15.75">
      <c r="B28" s="38"/>
      <c r="C28" s="39"/>
      <c r="D28" s="39"/>
      <c r="E28" s="39"/>
      <c r="F28" s="40" t="s">
        <v>100</v>
      </c>
      <c r="G28" s="39"/>
      <c r="H28" s="39" t="s">
        <v>101</v>
      </c>
      <c r="I28" s="39">
        <v>0.43778201</v>
      </c>
      <c r="J28" s="93">
        <v>9.5911442513180054E-2</v>
      </c>
      <c r="K28" s="93">
        <f t="shared" si="0"/>
        <v>8.651961632847982E-2</v>
      </c>
      <c r="L28" s="93">
        <f t="shared" si="1"/>
        <v>0.12245364215268284</v>
      </c>
      <c r="M28" s="94">
        <v>48554</v>
      </c>
      <c r="N28" s="95">
        <v>2.7803933398250247</v>
      </c>
      <c r="O28" s="96">
        <v>340.59175451572486</v>
      </c>
      <c r="P28" s="96">
        <v>77.541805369916773</v>
      </c>
      <c r="Q28" s="39"/>
      <c r="R28" s="97">
        <v>8.75</v>
      </c>
      <c r="S28" s="97">
        <v>11.668714898609215</v>
      </c>
      <c r="X28" s="20"/>
      <c r="Y28" s="20"/>
      <c r="Z28" s="20"/>
      <c r="AB28" s="20"/>
    </row>
    <row r="29" spans="2:28" ht="15.75">
      <c r="B29" s="37"/>
      <c r="C29" s="24"/>
      <c r="D29" s="24"/>
      <c r="E29" s="24"/>
      <c r="F29" s="24"/>
      <c r="G29" s="24"/>
      <c r="H29" s="24"/>
      <c r="I29" s="24">
        <f>SUM(I10:I28)</f>
        <v>357.50836177999997</v>
      </c>
      <c r="J29" s="42">
        <f>SUM(J10:J28)</f>
        <v>78.324695637547222</v>
      </c>
      <c r="K29" s="42">
        <f t="shared" si="0"/>
        <v>70.65499629696744</v>
      </c>
      <c r="L29" s="42">
        <f>K29/$K$29*100</f>
        <v>100</v>
      </c>
      <c r="M29" s="24"/>
      <c r="N29" s="42">
        <f>SUMPRODUCT($L$10:$L$28,N10:N28)/100</f>
        <v>4.0860423242090285</v>
      </c>
      <c r="O29" s="24">
        <f>SUMPRODUCT($L$10:$L$28,O10:O28)/100</f>
        <v>211.64501344814849</v>
      </c>
      <c r="P29" s="24">
        <f>SUMPRODUCT($L$10:$L$28,P10:P28)/100</f>
        <v>51.248456658349298</v>
      </c>
      <c r="Q29" s="24" t="s">
        <v>102</v>
      </c>
      <c r="R29" s="43">
        <f>SUMPRODUCT($L$10:$L$28,R10:R28)/100</f>
        <v>7.0639073277726903</v>
      </c>
      <c r="S29" s="43">
        <f>SUMPRODUCT($L$10:$L$28,S10:S28)/100</f>
        <v>10.344998381482</v>
      </c>
      <c r="X29" s="20"/>
      <c r="Y29" s="20"/>
      <c r="Z29" s="20"/>
      <c r="AB29" s="20"/>
    </row>
    <row r="30" spans="2:28" ht="15.75">
      <c r="B30" s="38" t="s">
        <v>103</v>
      </c>
      <c r="C30" s="39" t="s">
        <v>104</v>
      </c>
      <c r="D30" s="39" t="s">
        <v>46</v>
      </c>
      <c r="E30" s="39" t="s">
        <v>47</v>
      </c>
      <c r="F30" s="40" t="s">
        <v>105</v>
      </c>
      <c r="G30" s="39" t="s">
        <v>49</v>
      </c>
      <c r="H30" s="39" t="s">
        <v>106</v>
      </c>
      <c r="I30" s="39">
        <v>13.67171782</v>
      </c>
      <c r="J30" s="93">
        <v>2.9952673883272394</v>
      </c>
      <c r="K30" s="93">
        <f t="shared" si="0"/>
        <v>2.7019652551223849</v>
      </c>
      <c r="L30" s="93">
        <f>K30/$K$41*100</f>
        <v>9.207581919109316</v>
      </c>
      <c r="M30" s="94">
        <v>47753</v>
      </c>
      <c r="N30" s="95">
        <v>2.9358000398392474</v>
      </c>
      <c r="O30" s="96">
        <v>93.567256858506553</v>
      </c>
      <c r="P30" s="96">
        <v>54.45007997200365</v>
      </c>
      <c r="Q30" s="39" t="s">
        <v>107</v>
      </c>
      <c r="R30" s="97">
        <v>1</v>
      </c>
      <c r="S30" s="97">
        <v>1</v>
      </c>
      <c r="X30" s="20"/>
      <c r="Y30" s="20"/>
      <c r="Z30" s="20"/>
      <c r="AB30" s="20"/>
    </row>
    <row r="31" spans="2:28" ht="15.75">
      <c r="B31" s="38" t="s">
        <v>108</v>
      </c>
      <c r="C31" s="39" t="s">
        <v>45</v>
      </c>
      <c r="D31" s="39" t="s">
        <v>84</v>
      </c>
      <c r="E31" s="39" t="s">
        <v>109</v>
      </c>
      <c r="F31" s="40" t="s">
        <v>110</v>
      </c>
      <c r="G31" s="39" t="s">
        <v>111</v>
      </c>
      <c r="H31" s="39" t="s">
        <v>49</v>
      </c>
      <c r="I31" s="39">
        <v>11.644130010000001</v>
      </c>
      <c r="J31" s="93">
        <v>2.551053447970852</v>
      </c>
      <c r="K31" s="93">
        <f t="shared" si="0"/>
        <v>2.3012495669800095</v>
      </c>
      <c r="L31" s="93">
        <f t="shared" ref="L31:L40" si="2">K31/$K$41*100</f>
        <v>7.8420489916046412</v>
      </c>
      <c r="M31" s="94">
        <v>47039</v>
      </c>
      <c r="N31" s="95">
        <v>1.8379504196227725</v>
      </c>
      <c r="O31" s="96">
        <v>337.47091267782741</v>
      </c>
      <c r="P31" s="96">
        <v>78.167676505933741</v>
      </c>
      <c r="Q31" s="39" t="s">
        <v>107</v>
      </c>
      <c r="R31" s="97">
        <v>3.4000000000000004</v>
      </c>
      <c r="S31" s="97">
        <v>3.3943023130960954</v>
      </c>
      <c r="X31" s="20"/>
      <c r="Y31" s="20"/>
      <c r="Z31" s="20"/>
      <c r="AB31" s="20"/>
    </row>
    <row r="32" spans="2:28" ht="15.75">
      <c r="B32" s="38" t="s">
        <v>112</v>
      </c>
      <c r="C32" s="39" t="s">
        <v>45</v>
      </c>
      <c r="D32" s="39" t="s">
        <v>84</v>
      </c>
      <c r="E32" s="39" t="s">
        <v>109</v>
      </c>
      <c r="F32" s="40" t="s">
        <v>113</v>
      </c>
      <c r="G32" s="39" t="s">
        <v>114</v>
      </c>
      <c r="H32" s="39" t="s">
        <v>49</v>
      </c>
      <c r="I32" s="39">
        <v>30.871903579999998</v>
      </c>
      <c r="J32" s="93">
        <v>6.7635689403628252</v>
      </c>
      <c r="K32" s="93">
        <f t="shared" si="0"/>
        <v>6.1012677361306435</v>
      </c>
      <c r="L32" s="93">
        <f t="shared" si="2"/>
        <v>20.791504400117454</v>
      </c>
      <c r="M32" s="94">
        <v>47466</v>
      </c>
      <c r="N32" s="95">
        <v>2.5746191630129531</v>
      </c>
      <c r="O32" s="96">
        <v>334.54971584277143</v>
      </c>
      <c r="P32" s="96">
        <v>59.584602852324807</v>
      </c>
      <c r="Q32" s="39" t="s">
        <v>107</v>
      </c>
      <c r="R32" s="97">
        <v>3.4000000000000004</v>
      </c>
      <c r="S32" s="97">
        <v>3.3952496566406656</v>
      </c>
      <c r="X32" s="20"/>
      <c r="Y32" s="20"/>
      <c r="Z32" s="20"/>
      <c r="AB32" s="20"/>
    </row>
    <row r="33" spans="2:28" ht="15.75">
      <c r="B33" s="38" t="s">
        <v>115</v>
      </c>
      <c r="C33" s="39" t="s">
        <v>116</v>
      </c>
      <c r="D33" s="39" t="s">
        <v>84</v>
      </c>
      <c r="E33" s="39" t="s">
        <v>109</v>
      </c>
      <c r="F33" s="40" t="s">
        <v>117</v>
      </c>
      <c r="G33" s="39" t="s">
        <v>118</v>
      </c>
      <c r="H33" s="39" t="s">
        <v>49</v>
      </c>
      <c r="I33" s="39">
        <v>6.8172937400000002</v>
      </c>
      <c r="J33" s="93">
        <v>1.4935663451302448</v>
      </c>
      <c r="K33" s="93">
        <f t="shared" si="0"/>
        <v>1.3473135608823836</v>
      </c>
      <c r="L33" s="93">
        <f t="shared" si="2"/>
        <v>4.5912877521400697</v>
      </c>
      <c r="M33" s="94">
        <v>46822</v>
      </c>
      <c r="N33" s="95">
        <v>1.4023534252427234</v>
      </c>
      <c r="O33" s="96">
        <v>347.94196523438779</v>
      </c>
      <c r="P33" s="96">
        <v>64.726133168653064</v>
      </c>
      <c r="Q33" s="39" t="s">
        <v>107</v>
      </c>
      <c r="R33" s="97">
        <v>3.5000000000000004</v>
      </c>
      <c r="S33" s="97">
        <v>3.494625257062915</v>
      </c>
      <c r="X33" s="20"/>
      <c r="Y33" s="20"/>
      <c r="Z33" s="20"/>
      <c r="AB33" s="20"/>
    </row>
    <row r="34" spans="2:28" ht="15.75">
      <c r="B34" s="38" t="s">
        <v>88</v>
      </c>
      <c r="C34" s="39" t="s">
        <v>45</v>
      </c>
      <c r="D34" s="39" t="s">
        <v>84</v>
      </c>
      <c r="E34" s="39" t="s">
        <v>109</v>
      </c>
      <c r="F34" s="40" t="s">
        <v>119</v>
      </c>
      <c r="G34" s="39" t="s">
        <v>120</v>
      </c>
      <c r="H34" s="39" t="s">
        <v>49</v>
      </c>
      <c r="I34" s="39">
        <v>16.818234230000002</v>
      </c>
      <c r="J34" s="93">
        <v>3.6846217265159944</v>
      </c>
      <c r="K34" s="93">
        <f t="shared" si="0"/>
        <v>3.3238167390709052</v>
      </c>
      <c r="L34" s="93">
        <f t="shared" si="2"/>
        <v>11.326687066416751</v>
      </c>
      <c r="M34" s="94">
        <v>47343</v>
      </c>
      <c r="N34" s="95">
        <v>2.380328431351848</v>
      </c>
      <c r="O34" s="96">
        <v>292.68428659552427</v>
      </c>
      <c r="P34" s="96">
        <v>80.801150005911467</v>
      </c>
      <c r="Q34" s="39" t="s">
        <v>107</v>
      </c>
      <c r="R34" s="97">
        <v>3</v>
      </c>
      <c r="S34" s="97">
        <v>2.9705376867292852</v>
      </c>
      <c r="X34" s="20"/>
      <c r="Y34" s="20"/>
      <c r="Z34" s="20"/>
      <c r="AB34" s="20"/>
    </row>
    <row r="35" spans="2:28" ht="15.75">
      <c r="B35" s="38" t="s">
        <v>121</v>
      </c>
      <c r="C35" s="39" t="s">
        <v>104</v>
      </c>
      <c r="D35" s="39" t="s">
        <v>46</v>
      </c>
      <c r="E35" s="39" t="s">
        <v>47</v>
      </c>
      <c r="F35" s="40" t="s">
        <v>122</v>
      </c>
      <c r="G35" s="39" t="s">
        <v>123</v>
      </c>
      <c r="H35" s="39" t="s">
        <v>49</v>
      </c>
      <c r="I35" s="39">
        <v>5.32219599</v>
      </c>
      <c r="J35" s="93">
        <v>1.1660129541155937</v>
      </c>
      <c r="K35" s="93">
        <f t="shared" si="0"/>
        <v>1.0518348049061537</v>
      </c>
      <c r="L35" s="93">
        <f t="shared" si="2"/>
        <v>3.5843744153198229</v>
      </c>
      <c r="M35" s="94">
        <v>48757</v>
      </c>
      <c r="N35" s="95">
        <v>2.846869128128831</v>
      </c>
      <c r="O35" s="96">
        <v>233.41334361695689</v>
      </c>
      <c r="P35" s="39">
        <v>58.386972328040407</v>
      </c>
      <c r="Q35" s="39" t="s">
        <v>107</v>
      </c>
      <c r="R35" s="97">
        <v>2.4000000000000004</v>
      </c>
      <c r="S35" s="97">
        <v>2.3984608675845034</v>
      </c>
      <c r="X35" s="20"/>
      <c r="Y35" s="20"/>
      <c r="Z35" s="20"/>
      <c r="AB35" s="20"/>
    </row>
    <row r="36" spans="2:28" ht="15.75">
      <c r="B36" s="38"/>
      <c r="C36" s="39"/>
      <c r="D36" s="39"/>
      <c r="E36" s="39"/>
      <c r="F36" s="40" t="s">
        <v>124</v>
      </c>
      <c r="G36" s="39" t="s">
        <v>125</v>
      </c>
      <c r="H36" s="39" t="s">
        <v>49</v>
      </c>
      <c r="I36" s="39">
        <v>5.6757100700000001</v>
      </c>
      <c r="J36" s="93">
        <v>1.2434625627953102</v>
      </c>
      <c r="K36" s="93">
        <f t="shared" si="0"/>
        <v>1.1217004043818277</v>
      </c>
      <c r="L36" s="93">
        <f t="shared" si="2"/>
        <v>3.8224578730106265</v>
      </c>
      <c r="M36" s="94">
        <v>48757</v>
      </c>
      <c r="N36" s="95">
        <v>2.846869128128831</v>
      </c>
      <c r="O36" s="96">
        <v>233.41334361695689</v>
      </c>
      <c r="P36" s="39">
        <v>58.386972328040407</v>
      </c>
      <c r="Q36" s="39"/>
      <c r="R36" s="97">
        <v>2.4</v>
      </c>
      <c r="S36" s="97">
        <v>2.3984608675845034</v>
      </c>
      <c r="X36" s="20"/>
      <c r="Y36" s="20"/>
      <c r="Z36" s="20"/>
      <c r="AB36" s="20"/>
    </row>
    <row r="37" spans="2:28" ht="15.75">
      <c r="B37" s="38" t="s">
        <v>91</v>
      </c>
      <c r="C37" s="39" t="s">
        <v>45</v>
      </c>
      <c r="D37" s="39" t="s">
        <v>84</v>
      </c>
      <c r="E37" s="39" t="s">
        <v>126</v>
      </c>
      <c r="F37" s="40" t="s">
        <v>127</v>
      </c>
      <c r="G37" s="39" t="s">
        <v>128</v>
      </c>
      <c r="H37" s="39" t="s">
        <v>49</v>
      </c>
      <c r="I37" s="39">
        <v>12.87035805</v>
      </c>
      <c r="J37" s="93">
        <v>2.8197015364715861</v>
      </c>
      <c r="K37" s="93">
        <f t="shared" si="0"/>
        <v>2.5435911368220947</v>
      </c>
      <c r="L37" s="93">
        <f t="shared" si="2"/>
        <v>8.6678848725421567</v>
      </c>
      <c r="M37" s="94">
        <v>47429</v>
      </c>
      <c r="N37" s="95">
        <v>2.4978371995514279</v>
      </c>
      <c r="O37" s="96">
        <v>334.90464168942242</v>
      </c>
      <c r="P37" s="39">
        <v>80.84685881385397</v>
      </c>
      <c r="Q37" s="39" t="s">
        <v>107</v>
      </c>
      <c r="R37" s="97">
        <v>3.4000000000000004</v>
      </c>
      <c r="S37" s="97">
        <v>3.3960600623059993</v>
      </c>
      <c r="X37" s="20"/>
      <c r="Y37" s="20"/>
      <c r="Z37" s="20"/>
      <c r="AB37" s="20"/>
    </row>
    <row r="38" spans="2:28" ht="15.75">
      <c r="B38" s="38" t="s">
        <v>97</v>
      </c>
      <c r="C38" s="39" t="s">
        <v>45</v>
      </c>
      <c r="D38" s="39" t="s">
        <v>84</v>
      </c>
      <c r="E38" s="39" t="s">
        <v>126</v>
      </c>
      <c r="F38" s="40" t="s">
        <v>129</v>
      </c>
      <c r="G38" s="39" t="s">
        <v>130</v>
      </c>
      <c r="H38" s="39" t="s">
        <v>49</v>
      </c>
      <c r="I38" s="39">
        <v>10.40545511</v>
      </c>
      <c r="J38" s="93">
        <v>2.2796784399757328</v>
      </c>
      <c r="K38" s="93">
        <f t="shared" si="0"/>
        <v>2.0564481026536923</v>
      </c>
      <c r="L38" s="93">
        <f t="shared" si="2"/>
        <v>7.0078304418178545</v>
      </c>
      <c r="M38" s="94">
        <v>47429</v>
      </c>
      <c r="N38" s="95">
        <v>2.4978371995514279</v>
      </c>
      <c r="O38" s="96">
        <v>334.90464168942242</v>
      </c>
      <c r="P38" s="39">
        <v>76.341512042839241</v>
      </c>
      <c r="Q38" s="39" t="s">
        <v>107</v>
      </c>
      <c r="R38" s="97">
        <v>3.4000000000000004</v>
      </c>
      <c r="S38" s="97">
        <v>3.3960600623059993</v>
      </c>
      <c r="X38" s="20"/>
      <c r="Y38" s="20"/>
      <c r="Z38" s="20"/>
      <c r="AB38" s="20"/>
    </row>
    <row r="39" spans="2:28" ht="15.75">
      <c r="B39" s="38"/>
      <c r="C39" s="39" t="s">
        <v>45</v>
      </c>
      <c r="D39" s="39" t="s">
        <v>84</v>
      </c>
      <c r="E39" s="39" t="s">
        <v>126</v>
      </c>
      <c r="F39" s="40" t="s">
        <v>131</v>
      </c>
      <c r="G39" s="39" t="s">
        <v>132</v>
      </c>
      <c r="H39" s="39" t="s">
        <v>49</v>
      </c>
      <c r="I39" s="39">
        <v>21.747007929999999</v>
      </c>
      <c r="J39" s="93">
        <v>4.7644417844211224</v>
      </c>
      <c r="K39" s="93">
        <f t="shared" si="0"/>
        <v>4.2978988158878613</v>
      </c>
      <c r="L39" s="93">
        <f t="shared" si="2"/>
        <v>14.646100778797006</v>
      </c>
      <c r="M39" s="94">
        <v>47611</v>
      </c>
      <c r="N39" s="95">
        <v>2.7707256819934396</v>
      </c>
      <c r="O39" s="96">
        <v>333.85274163669072</v>
      </c>
      <c r="P39" s="39">
        <v>78.9961982142637</v>
      </c>
      <c r="Q39" s="39"/>
      <c r="R39" s="97">
        <v>3.4000000000000004</v>
      </c>
      <c r="S39" s="97">
        <v>3.3957182610088372</v>
      </c>
      <c r="X39" s="20"/>
      <c r="Y39" s="20"/>
      <c r="Z39" s="20"/>
      <c r="AB39" s="20"/>
    </row>
    <row r="40" spans="2:28" ht="15.75">
      <c r="B40" s="38" t="s">
        <v>133</v>
      </c>
      <c r="C40" s="39" t="s">
        <v>45</v>
      </c>
      <c r="D40" s="39" t="s">
        <v>84</v>
      </c>
      <c r="E40" s="39" t="s">
        <v>85</v>
      </c>
      <c r="F40" s="40" t="s">
        <v>134</v>
      </c>
      <c r="G40" s="39" t="s">
        <v>135</v>
      </c>
      <c r="H40" s="39" t="s">
        <v>49</v>
      </c>
      <c r="I40" s="39">
        <v>12.639253679999999</v>
      </c>
      <c r="J40" s="93">
        <v>2.7690700509571409</v>
      </c>
      <c r="K40" s="93">
        <f t="shared" si="0"/>
        <v>2.4979175801945965</v>
      </c>
      <c r="L40" s="93">
        <f t="shared" si="2"/>
        <v>8.512241489124289</v>
      </c>
      <c r="M40" s="94">
        <v>47661</v>
      </c>
      <c r="N40" s="95">
        <v>2.8832980380578133</v>
      </c>
      <c r="O40" s="96">
        <v>379.9709327340662</v>
      </c>
      <c r="P40" s="39">
        <v>65.385981686803788</v>
      </c>
      <c r="Q40" s="39" t="s">
        <v>107</v>
      </c>
      <c r="R40" s="97">
        <v>3.8699999999999997</v>
      </c>
      <c r="S40" s="97">
        <v>3.8610433968373057</v>
      </c>
      <c r="X40" s="20"/>
      <c r="Y40" s="20"/>
      <c r="Z40" s="20"/>
      <c r="AB40" s="20"/>
    </row>
    <row r="41" spans="2:28" ht="15.75">
      <c r="B41" s="37"/>
      <c r="C41" s="24"/>
      <c r="D41" s="24"/>
      <c r="E41" s="24"/>
      <c r="F41" s="24"/>
      <c r="G41" s="24"/>
      <c r="H41" s="24"/>
      <c r="I41" s="24">
        <f>SUM(I30:I40)</f>
        <v>148.48326021</v>
      </c>
      <c r="J41" s="42">
        <f>SUM(J30:J40)</f>
        <v>32.530445177043646</v>
      </c>
      <c r="K41" s="42">
        <f t="shared" si="0"/>
        <v>29.345003703032557</v>
      </c>
      <c r="L41" s="42">
        <f>K41/$K$41*100</f>
        <v>100</v>
      </c>
      <c r="M41" s="24"/>
      <c r="N41" s="42">
        <f>SUMPRODUCT($L$30:$L$40,N30:N40)/100</f>
        <v>2.5374028939348809</v>
      </c>
      <c r="O41" s="24">
        <f>SUMPRODUCT($L$30:$L$40,O30:O40)/100</f>
        <v>304.79197057075453</v>
      </c>
      <c r="P41" s="24">
        <f>SUMPRODUCT($L$30:$L$40,P30:P40)/100</f>
        <v>69.473771908712749</v>
      </c>
      <c r="Q41" s="24" t="s">
        <v>136</v>
      </c>
      <c r="R41" s="43">
        <f>SUMPRODUCT($L$30:$L$40,R30:R40)/100</f>
        <v>3.104241785543429</v>
      </c>
      <c r="S41" s="43">
        <f>SUMPRODUCT($L$30:$L$40,S30:S40)/100</f>
        <v>3.0971022984842311</v>
      </c>
      <c r="W41"/>
      <c r="X41" s="20"/>
      <c r="Y41" s="20"/>
      <c r="Z41" s="20"/>
      <c r="AB41" s="20"/>
    </row>
    <row r="42" spans="2:28" ht="15.75">
      <c r="B42" s="37"/>
      <c r="C42" s="24"/>
      <c r="D42" s="24"/>
      <c r="E42" s="24"/>
      <c r="F42" s="24"/>
      <c r="G42" s="24"/>
      <c r="H42" s="24"/>
      <c r="I42" s="24">
        <f>I41+I29</f>
        <v>505.99162199</v>
      </c>
      <c r="J42" s="42">
        <f>J41+J29</f>
        <v>110.85514081459087</v>
      </c>
      <c r="K42" s="42">
        <f>K41+K29</f>
        <v>100</v>
      </c>
      <c r="L42" s="42"/>
      <c r="M42" s="24"/>
      <c r="N42" s="42">
        <f>(N29*I29+N41*I41)/I42</f>
        <v>3.6315940260484569</v>
      </c>
      <c r="O42" s="24">
        <f>(O29*I29+O41*I41)/I42</f>
        <v>238.97899146503937</v>
      </c>
      <c r="P42" s="24">
        <f>(P29*I29+P41*I41)/I42</f>
        <v>56.596676093457802</v>
      </c>
      <c r="Q42" s="24"/>
      <c r="R42" s="43"/>
      <c r="S42" s="43"/>
      <c r="X42" s="20"/>
      <c r="Y42" s="20"/>
      <c r="Z42" s="20"/>
      <c r="AB42" s="20"/>
    </row>
    <row r="43" spans="2:28" ht="18.75">
      <c r="K43" s="78"/>
      <c r="M43" s="67" t="s">
        <v>137</v>
      </c>
      <c r="Q43" s="72"/>
      <c r="R43" s="72"/>
      <c r="X43" s="20"/>
      <c r="Y43" s="20"/>
      <c r="Z43" s="20"/>
      <c r="AB43" s="20"/>
    </row>
    <row r="44" spans="2:28">
      <c r="K44" s="78"/>
      <c r="Q44" s="72"/>
      <c r="R44" s="72"/>
      <c r="X44" s="23"/>
      <c r="Y44" s="23"/>
      <c r="Z44" s="20"/>
      <c r="AB44" s="20"/>
    </row>
    <row r="45" spans="2:28">
      <c r="K45" s="78"/>
      <c r="Q45" s="72"/>
      <c r="R45" s="72"/>
      <c r="X45" s="23"/>
      <c r="Y45" s="23"/>
      <c r="Z45" s="20"/>
      <c r="AB45" s="20"/>
    </row>
    <row r="46" spans="2:28" ht="18.75">
      <c r="K46" s="78"/>
      <c r="M46" s="62" t="s">
        <v>138</v>
      </c>
      <c r="N46" s="63"/>
      <c r="O46" s="63"/>
      <c r="P46" s="68">
        <f>SUMIF($I$82:$I$111,M46,$E$82:$E$111)+P47</f>
        <v>96.191076616209074</v>
      </c>
      <c r="Q46" s="72"/>
      <c r="R46" s="72"/>
      <c r="X46" s="23"/>
      <c r="Y46" s="23"/>
      <c r="Z46" s="20"/>
      <c r="AB46" s="20"/>
    </row>
    <row r="47" spans="2:28" ht="18.75">
      <c r="K47" s="78"/>
      <c r="M47" s="71" t="s">
        <v>139</v>
      </c>
      <c r="N47" s="64"/>
      <c r="O47" s="64"/>
      <c r="P47" s="69">
        <f>SUMIF($I$82:$I$111,M47,$E$82:$E$111)</f>
        <v>77.927192501577153</v>
      </c>
      <c r="Q47" s="72"/>
      <c r="R47" s="72"/>
      <c r="X47" s="23"/>
      <c r="Y47" s="23"/>
      <c r="Z47" s="20"/>
      <c r="AB47" s="20"/>
    </row>
    <row r="48" spans="2:28" ht="18.75">
      <c r="K48" s="78"/>
      <c r="M48" s="65" t="s">
        <v>140</v>
      </c>
      <c r="N48" s="66"/>
      <c r="O48" s="66"/>
      <c r="P48" s="70">
        <f>SUMIF($I$82:$I$111,M48,$E$82:$E$111)</f>
        <v>1.1069581286685206</v>
      </c>
      <c r="Q48" s="72"/>
      <c r="R48" s="72"/>
      <c r="X48" s="23"/>
      <c r="Y48" s="23"/>
      <c r="Z48" s="20"/>
      <c r="AB48" s="20"/>
    </row>
    <row r="49" spans="1:28" ht="18.75">
      <c r="K49" s="78"/>
      <c r="M49" s="110" t="s">
        <v>141</v>
      </c>
      <c r="N49" s="111"/>
      <c r="O49" s="111"/>
      <c r="P49" s="112">
        <f>SUMIF($I$82:$I$111,M49,$E$82:$E$111)</f>
        <v>2.7019652551223849</v>
      </c>
      <c r="Q49" s="72"/>
      <c r="R49" s="72"/>
      <c r="X49" s="23"/>
      <c r="Y49" s="20"/>
      <c r="Z49" s="20"/>
      <c r="AB49" s="20"/>
    </row>
    <row r="50" spans="1:28">
      <c r="K50" s="78"/>
      <c r="Q50" s="72"/>
      <c r="R50" s="72"/>
      <c r="X50" s="23"/>
      <c r="Y50" s="20"/>
      <c r="Z50" s="20"/>
      <c r="AB50" s="20"/>
    </row>
    <row r="51" spans="1:28">
      <c r="K51" s="78"/>
      <c r="M51" s="72"/>
      <c r="N51" s="72"/>
      <c r="O51" s="72"/>
      <c r="P51" s="72"/>
      <c r="Q51" s="72"/>
      <c r="R51" s="72"/>
      <c r="X51" s="23"/>
      <c r="Y51" s="20"/>
      <c r="Z51" s="20"/>
      <c r="AB51" s="20"/>
    </row>
    <row r="52" spans="1:28">
      <c r="K52" s="78"/>
      <c r="M52" s="72"/>
      <c r="N52" s="72"/>
      <c r="O52" s="72"/>
      <c r="P52" s="72"/>
      <c r="Q52" s="72"/>
      <c r="R52" s="72"/>
      <c r="X52" s="23"/>
      <c r="Y52" s="20"/>
      <c r="Z52" s="20"/>
      <c r="AB52" s="20"/>
    </row>
    <row r="53" spans="1:28">
      <c r="A53" s="4"/>
      <c r="K53" s="78"/>
      <c r="M53" s="72"/>
      <c r="N53" s="72"/>
      <c r="O53" s="72"/>
      <c r="P53" s="72"/>
      <c r="Q53" s="72"/>
      <c r="R53" s="72"/>
      <c r="X53" s="23"/>
      <c r="Y53" s="20"/>
      <c r="Z53" s="20"/>
      <c r="AB53" s="20"/>
    </row>
    <row r="54" spans="1:28">
      <c r="A54" s="4"/>
      <c r="K54" s="78"/>
      <c r="M54" s="72"/>
      <c r="N54" s="72"/>
      <c r="O54" s="72"/>
      <c r="P54" s="72"/>
      <c r="Q54" s="72"/>
      <c r="R54" s="72"/>
      <c r="X54" s="20"/>
      <c r="Y54" s="20"/>
      <c r="Z54" s="20"/>
      <c r="AB54" s="20"/>
    </row>
    <row r="55" spans="1:28">
      <c r="A55" s="4"/>
      <c r="K55" s="78"/>
      <c r="M55" s="72"/>
      <c r="N55" s="72"/>
      <c r="O55" s="72"/>
      <c r="P55" s="72"/>
      <c r="Q55" s="72"/>
      <c r="R55" s="72"/>
      <c r="X55" s="20"/>
      <c r="Y55" s="20"/>
      <c r="Z55" s="20"/>
      <c r="AB55" s="20"/>
    </row>
    <row r="56" spans="1:28">
      <c r="K56" s="78"/>
      <c r="M56" s="72"/>
      <c r="N56" s="72"/>
      <c r="O56" s="72"/>
      <c r="P56" s="72"/>
      <c r="Q56" s="72"/>
      <c r="R56" s="72"/>
      <c r="X56" s="20"/>
      <c r="Y56" s="20"/>
      <c r="Z56" s="20"/>
      <c r="AB56" s="20"/>
    </row>
    <row r="57" spans="1:28">
      <c r="K57" s="78"/>
      <c r="M57" s="72"/>
      <c r="N57" s="72"/>
      <c r="O57" s="72"/>
      <c r="P57" s="72"/>
      <c r="Q57" s="72"/>
      <c r="R57" s="72"/>
      <c r="X57" s="20"/>
      <c r="Y57" s="20"/>
      <c r="Z57" s="20"/>
      <c r="AB57" s="20"/>
    </row>
    <row r="58" spans="1:28">
      <c r="K58" s="78"/>
      <c r="M58" s="72"/>
      <c r="N58" s="72"/>
      <c r="O58" s="72"/>
      <c r="P58" s="72"/>
      <c r="Q58" s="72"/>
      <c r="R58" s="72"/>
      <c r="X58" s="20"/>
      <c r="Y58" s="20"/>
      <c r="Z58" s="20"/>
      <c r="AB58" s="20"/>
    </row>
    <row r="59" spans="1:28" ht="18.75">
      <c r="K59" s="78"/>
      <c r="M59" s="67" t="s">
        <v>142</v>
      </c>
      <c r="N59" s="72"/>
      <c r="O59" s="72"/>
      <c r="P59" s="72"/>
      <c r="Q59" s="72"/>
      <c r="R59" s="72"/>
      <c r="X59" s="20"/>
      <c r="Y59" s="20"/>
      <c r="Z59" s="20"/>
      <c r="AB59" s="20"/>
    </row>
    <row r="60" spans="1:28">
      <c r="K60" s="78"/>
      <c r="L60" s="78"/>
      <c r="M60" s="72"/>
      <c r="N60" s="72"/>
      <c r="O60" s="72"/>
      <c r="P60" s="72"/>
      <c r="Q60" s="72"/>
      <c r="R60" s="72"/>
      <c r="X60" s="20"/>
      <c r="Y60" s="20"/>
      <c r="Z60" s="20"/>
      <c r="AB60" s="20"/>
    </row>
    <row r="61" spans="1:28">
      <c r="K61" s="78"/>
      <c r="L61" s="78"/>
      <c r="M61" s="72"/>
      <c r="N61" s="72"/>
      <c r="O61" s="72"/>
      <c r="P61" s="72"/>
      <c r="Q61" s="72"/>
      <c r="R61" s="72"/>
      <c r="X61" s="20"/>
      <c r="Y61" s="20"/>
      <c r="Z61" s="20"/>
      <c r="AB61" s="20"/>
    </row>
    <row r="62" spans="1:28">
      <c r="K62" s="78"/>
      <c r="L62" s="78"/>
      <c r="M62" s="72"/>
      <c r="N62" s="72"/>
      <c r="O62" s="72"/>
      <c r="P62" s="72"/>
      <c r="Q62" s="72"/>
      <c r="R62" s="72"/>
      <c r="X62" s="20"/>
      <c r="Y62" s="20"/>
      <c r="Z62" s="20"/>
      <c r="AB62" s="20"/>
    </row>
    <row r="63" spans="1:28">
      <c r="K63" s="78"/>
      <c r="L63" s="78"/>
      <c r="M63" s="72"/>
      <c r="N63" s="72"/>
      <c r="O63" s="72"/>
      <c r="P63" s="72"/>
      <c r="Q63" s="72"/>
      <c r="R63" s="72"/>
    </row>
    <row r="64" spans="1:28">
      <c r="K64" s="78"/>
      <c r="L64" s="78"/>
      <c r="M64" s="72"/>
      <c r="N64" s="72"/>
      <c r="O64" s="72"/>
      <c r="P64" s="72"/>
      <c r="Q64" s="72"/>
      <c r="R64" s="72"/>
    </row>
    <row r="65" spans="11:26">
      <c r="K65" s="78"/>
      <c r="L65" s="78"/>
      <c r="M65" s="14"/>
      <c r="N65" s="14"/>
      <c r="O65" s="14"/>
      <c r="P65" s="14"/>
    </row>
    <row r="66" spans="11:26">
      <c r="K66" s="78"/>
      <c r="L66" s="78"/>
    </row>
    <row r="67" spans="11:26">
      <c r="K67" s="78"/>
      <c r="L67" s="78"/>
    </row>
    <row r="68" spans="11:26">
      <c r="K68" s="78"/>
      <c r="L68" s="78"/>
    </row>
    <row r="69" spans="11:26">
      <c r="K69" s="78"/>
      <c r="L69" s="78"/>
    </row>
    <row r="70" spans="11:26">
      <c r="K70" s="78"/>
      <c r="L70" s="78"/>
    </row>
    <row r="71" spans="11:26">
      <c r="K71" s="78"/>
      <c r="L71" s="78"/>
    </row>
    <row r="72" spans="11:26">
      <c r="K72" s="78"/>
      <c r="L72" s="78"/>
    </row>
    <row r="73" spans="11:26">
      <c r="K73" s="78"/>
      <c r="L73" s="78"/>
    </row>
    <row r="74" spans="11:26">
      <c r="K74" s="78"/>
      <c r="L74" s="78"/>
    </row>
    <row r="75" spans="11:26">
      <c r="K75" s="78"/>
      <c r="L75" s="78"/>
    </row>
    <row r="76" spans="11:26">
      <c r="K76" s="78"/>
      <c r="L76" s="78"/>
    </row>
    <row r="77" spans="11:26">
      <c r="K77" s="78"/>
      <c r="L77" s="78"/>
      <c r="Y77" s="14">
        <v>2030</v>
      </c>
      <c r="Z77" s="14" t="s">
        <v>51</v>
      </c>
    </row>
    <row r="78" spans="11:26">
      <c r="K78" s="78"/>
      <c r="L78" s="78"/>
      <c r="Y78" s="14">
        <v>2030</v>
      </c>
      <c r="Z78" s="14" t="s">
        <v>51</v>
      </c>
    </row>
    <row r="79" spans="11:26">
      <c r="K79" s="78"/>
      <c r="L79" s="78"/>
      <c r="Y79" s="14">
        <v>2030</v>
      </c>
      <c r="Z79" s="14" t="s">
        <v>51</v>
      </c>
    </row>
    <row r="80" spans="11:26">
      <c r="Y80" s="14">
        <v>2028</v>
      </c>
      <c r="Z80" s="14" t="s">
        <v>51</v>
      </c>
    </row>
    <row r="81" spans="2:26" ht="15.75">
      <c r="B81" s="74" t="s">
        <v>143</v>
      </c>
      <c r="C81" s="75" t="s">
        <v>26</v>
      </c>
      <c r="D81" s="75" t="s">
        <v>144</v>
      </c>
      <c r="E81" s="75" t="s">
        <v>145</v>
      </c>
      <c r="F81" s="75" t="s">
        <v>146</v>
      </c>
      <c r="G81" s="75" t="s">
        <v>147</v>
      </c>
      <c r="H81" s="76" t="s">
        <v>28</v>
      </c>
      <c r="I81" s="76" t="s">
        <v>148</v>
      </c>
      <c r="J81" s="77" t="s">
        <v>149</v>
      </c>
      <c r="L81" s="77" t="s">
        <v>150</v>
      </c>
      <c r="M81" s="77" t="s">
        <v>151</v>
      </c>
      <c r="Y81" s="14">
        <v>2027</v>
      </c>
      <c r="Z81" s="14" t="s">
        <v>51</v>
      </c>
    </row>
    <row r="82" spans="2:26" ht="15.75">
      <c r="B82" s="79" t="s">
        <v>54</v>
      </c>
      <c r="C82" s="80" t="s">
        <v>152</v>
      </c>
      <c r="D82" s="81">
        <f t="shared" ref="D82:D111" si="3">SUMIF($F$10:$F$40,B82,$J$10:$J$40)</f>
        <v>9.8992411190844809</v>
      </c>
      <c r="E82" s="81">
        <f t="shared" ref="E82:E111" si="4">SUMIF($F$10:$F$40,B82,$K$10:$K$40)</f>
        <v>8.9298890843874457</v>
      </c>
      <c r="F82" s="80" t="s">
        <v>153</v>
      </c>
      <c r="G82" s="82" t="s">
        <v>154</v>
      </c>
      <c r="H82" s="82" t="s">
        <v>46</v>
      </c>
      <c r="I82" s="82" t="s">
        <v>139</v>
      </c>
      <c r="J82" s="81">
        <f t="shared" ref="J82:J111" si="5">YEAR(VLOOKUP(B82,$F$10:$N$40,8,FALSE))</f>
        <v>2041</v>
      </c>
      <c r="L82" s="81">
        <f t="shared" ref="L82:L111" ca="1" si="6">YEAR(VLOOKUP(B82,$F$10:$N$40,9,FALSE)*365+TODAY())</f>
        <v>2032</v>
      </c>
      <c r="M82" s="82" t="s">
        <v>51</v>
      </c>
      <c r="Y82" s="14">
        <v>2027</v>
      </c>
      <c r="Z82" s="14" t="s">
        <v>51</v>
      </c>
    </row>
    <row r="83" spans="2:26" ht="15.75">
      <c r="B83" s="79" t="s">
        <v>48</v>
      </c>
      <c r="C83" s="80" t="s">
        <v>155</v>
      </c>
      <c r="D83" s="81">
        <f t="shared" si="3"/>
        <v>9.8988179390087865</v>
      </c>
      <c r="E83" s="81">
        <f t="shared" si="4"/>
        <v>8.9295073428889573</v>
      </c>
      <c r="F83" s="80" t="s">
        <v>153</v>
      </c>
      <c r="G83" s="82" t="s">
        <v>154</v>
      </c>
      <c r="H83" s="82" t="s">
        <v>46</v>
      </c>
      <c r="I83" s="82" t="s">
        <v>139</v>
      </c>
      <c r="J83" s="81">
        <f t="shared" si="5"/>
        <v>2041</v>
      </c>
      <c r="L83" s="81">
        <f t="shared" ca="1" si="6"/>
        <v>2032</v>
      </c>
      <c r="M83" s="82" t="s">
        <v>51</v>
      </c>
      <c r="Y83" s="14">
        <v>2027</v>
      </c>
      <c r="Z83" s="14" t="s">
        <v>51</v>
      </c>
    </row>
    <row r="84" spans="2:26" ht="15.75">
      <c r="B84" s="79" t="s">
        <v>52</v>
      </c>
      <c r="C84" s="80" t="s">
        <v>156</v>
      </c>
      <c r="D84" s="81">
        <f t="shared" si="3"/>
        <v>9.8990295290466346</v>
      </c>
      <c r="E84" s="81">
        <f t="shared" si="4"/>
        <v>8.9296982136382024</v>
      </c>
      <c r="F84" s="80" t="s">
        <v>153</v>
      </c>
      <c r="G84" s="82" t="s">
        <v>154</v>
      </c>
      <c r="H84" s="82" t="s">
        <v>46</v>
      </c>
      <c r="I84" s="82" t="s">
        <v>139</v>
      </c>
      <c r="J84" s="81">
        <f t="shared" si="5"/>
        <v>2041</v>
      </c>
      <c r="L84" s="81">
        <f t="shared" ca="1" si="6"/>
        <v>2032</v>
      </c>
      <c r="M84" s="82" t="s">
        <v>51</v>
      </c>
      <c r="Y84" s="14">
        <v>2027</v>
      </c>
      <c r="Z84" s="14" t="s">
        <v>51</v>
      </c>
    </row>
    <row r="85" spans="2:26" ht="15.75">
      <c r="B85" s="79" t="s">
        <v>62</v>
      </c>
      <c r="C85" s="80" t="s">
        <v>157</v>
      </c>
      <c r="D85" s="81">
        <f t="shared" si="3"/>
        <v>4.1010457355228445</v>
      </c>
      <c r="E85" s="81">
        <f t="shared" si="4"/>
        <v>3.6994637374391037</v>
      </c>
      <c r="F85" s="80" t="s">
        <v>153</v>
      </c>
      <c r="G85" s="82" t="s">
        <v>158</v>
      </c>
      <c r="H85" s="83" t="s">
        <v>46</v>
      </c>
      <c r="I85" s="82" t="s">
        <v>138</v>
      </c>
      <c r="J85" s="81">
        <f t="shared" si="5"/>
        <v>2031</v>
      </c>
      <c r="L85" s="81">
        <f t="shared" ca="1" si="6"/>
        <v>2030</v>
      </c>
      <c r="M85" s="82" t="s">
        <v>51</v>
      </c>
      <c r="Y85" s="14">
        <v>2027</v>
      </c>
      <c r="Z85" s="14" t="s">
        <v>51</v>
      </c>
    </row>
    <row r="86" spans="2:26" ht="15.75">
      <c r="B86" s="79" t="s">
        <v>60</v>
      </c>
      <c r="C86" s="80" t="s">
        <v>159</v>
      </c>
      <c r="D86" s="81">
        <f t="shared" si="3"/>
        <v>5.826320311110317</v>
      </c>
      <c r="E86" s="81">
        <f t="shared" si="4"/>
        <v>5.2557962294730594</v>
      </c>
      <c r="F86" s="80" t="s">
        <v>153</v>
      </c>
      <c r="G86" s="82" t="s">
        <v>158</v>
      </c>
      <c r="H86" s="82" t="s">
        <v>46</v>
      </c>
      <c r="I86" s="82" t="s">
        <v>138</v>
      </c>
      <c r="J86" s="81">
        <f t="shared" si="5"/>
        <v>2031</v>
      </c>
      <c r="L86" s="81">
        <f t="shared" ca="1" si="6"/>
        <v>2030</v>
      </c>
      <c r="M86" s="82" t="s">
        <v>51</v>
      </c>
      <c r="Y86" s="14">
        <v>2027</v>
      </c>
      <c r="Z86" s="14" t="s">
        <v>51</v>
      </c>
    </row>
    <row r="87" spans="2:26" ht="15.75">
      <c r="B87" s="79" t="s">
        <v>86</v>
      </c>
      <c r="C87" s="80" t="s">
        <v>160</v>
      </c>
      <c r="D87" s="81">
        <f t="shared" si="3"/>
        <v>5.5022094345172299</v>
      </c>
      <c r="E87" s="81">
        <f t="shared" si="4"/>
        <v>4.9634228905268989</v>
      </c>
      <c r="F87" s="80" t="s">
        <v>85</v>
      </c>
      <c r="G87" s="82" t="s">
        <v>154</v>
      </c>
      <c r="H87" s="82" t="s">
        <v>84</v>
      </c>
      <c r="I87" s="82" t="s">
        <v>139</v>
      </c>
      <c r="J87" s="81">
        <f t="shared" si="5"/>
        <v>2033</v>
      </c>
      <c r="L87" s="81">
        <f t="shared" ca="1" si="6"/>
        <v>2029</v>
      </c>
      <c r="M87" s="82" t="s">
        <v>51</v>
      </c>
      <c r="Y87" s="14">
        <v>2028</v>
      </c>
      <c r="Z87" s="14" t="s">
        <v>107</v>
      </c>
    </row>
    <row r="88" spans="2:26" ht="15.75">
      <c r="B88" s="79" t="s">
        <v>89</v>
      </c>
      <c r="C88" s="80" t="s">
        <v>161</v>
      </c>
      <c r="D88" s="103">
        <f t="shared" si="3"/>
        <v>8.4420283125172269</v>
      </c>
      <c r="E88" s="81">
        <f t="shared" si="4"/>
        <v>7.615369256205101</v>
      </c>
      <c r="F88" s="80" t="s">
        <v>85</v>
      </c>
      <c r="G88" s="82" t="s">
        <v>154</v>
      </c>
      <c r="H88" s="82" t="s">
        <v>84</v>
      </c>
      <c r="I88" s="82" t="s">
        <v>139</v>
      </c>
      <c r="J88" s="81">
        <f t="shared" si="5"/>
        <v>2034</v>
      </c>
      <c r="L88" s="81">
        <f t="shared" ca="1" si="6"/>
        <v>2029</v>
      </c>
      <c r="M88" s="82" t="s">
        <v>51</v>
      </c>
      <c r="Y88" s="14">
        <v>2028</v>
      </c>
      <c r="Z88" s="14" t="s">
        <v>107</v>
      </c>
    </row>
    <row r="89" spans="2:26" ht="15.75">
      <c r="B89" s="79" t="s">
        <v>70</v>
      </c>
      <c r="C89" s="80" t="s">
        <v>162</v>
      </c>
      <c r="D89" s="103">
        <f t="shared" si="3"/>
        <v>4.1534749465578074</v>
      </c>
      <c r="E89" s="81">
        <f t="shared" si="4"/>
        <v>3.7467589829727794</v>
      </c>
      <c r="F89" s="80" t="s">
        <v>163</v>
      </c>
      <c r="G89" s="82" t="s">
        <v>154</v>
      </c>
      <c r="H89" s="82" t="s">
        <v>46</v>
      </c>
      <c r="I89" s="82" t="s">
        <v>139</v>
      </c>
      <c r="J89" s="81">
        <f t="shared" si="5"/>
        <v>2032</v>
      </c>
      <c r="L89" s="81">
        <f t="shared" ca="1" si="6"/>
        <v>2029</v>
      </c>
      <c r="M89" s="82" t="s">
        <v>51</v>
      </c>
      <c r="Y89" s="14">
        <v>2027</v>
      </c>
      <c r="Z89" s="14" t="s">
        <v>51</v>
      </c>
    </row>
    <row r="90" spans="2:26" ht="15.75">
      <c r="B90" s="79" t="s">
        <v>68</v>
      </c>
      <c r="C90" s="80" t="s">
        <v>164</v>
      </c>
      <c r="D90" s="103">
        <f t="shared" si="3"/>
        <v>0.98266330157680204</v>
      </c>
      <c r="E90" s="81">
        <f t="shared" si="4"/>
        <v>0.88643909010980471</v>
      </c>
      <c r="F90" s="80" t="s">
        <v>163</v>
      </c>
      <c r="G90" s="82" t="s">
        <v>154</v>
      </c>
      <c r="H90" s="82" t="s">
        <v>46</v>
      </c>
      <c r="I90" s="82" t="s">
        <v>139</v>
      </c>
      <c r="J90" s="81">
        <f t="shared" si="5"/>
        <v>2032</v>
      </c>
      <c r="L90" s="81">
        <f t="shared" ca="1" si="6"/>
        <v>2029</v>
      </c>
      <c r="M90" s="82" t="s">
        <v>51</v>
      </c>
      <c r="Y90" s="14">
        <v>2028</v>
      </c>
      <c r="Z90" s="14" t="s">
        <v>51</v>
      </c>
    </row>
    <row r="91" spans="2:26" ht="15.75">
      <c r="B91" s="79" t="s">
        <v>66</v>
      </c>
      <c r="C91" s="80" t="s">
        <v>165</v>
      </c>
      <c r="D91" s="103">
        <f t="shared" si="3"/>
        <v>4.1534749465578074</v>
      </c>
      <c r="E91" s="81">
        <f t="shared" si="4"/>
        <v>3.7467589829727794</v>
      </c>
      <c r="F91" s="80" t="s">
        <v>163</v>
      </c>
      <c r="G91" s="82" t="s">
        <v>154</v>
      </c>
      <c r="H91" s="82" t="s">
        <v>46</v>
      </c>
      <c r="I91" s="82" t="s">
        <v>138</v>
      </c>
      <c r="J91" s="81">
        <f t="shared" si="5"/>
        <v>2032</v>
      </c>
      <c r="L91" s="81">
        <f t="shared" ca="1" si="6"/>
        <v>2029</v>
      </c>
      <c r="M91" s="82" t="s">
        <v>51</v>
      </c>
      <c r="Y91" s="14">
        <v>2026</v>
      </c>
      <c r="Z91" s="14" t="s">
        <v>107</v>
      </c>
    </row>
    <row r="92" spans="2:26" ht="15.75">
      <c r="B92" s="79" t="s">
        <v>92</v>
      </c>
      <c r="C92" s="80" t="s">
        <v>166</v>
      </c>
      <c r="D92" s="103">
        <f t="shared" si="3"/>
        <v>5.4043764462517121</v>
      </c>
      <c r="E92" s="81">
        <f t="shared" si="4"/>
        <v>4.8751698897669726</v>
      </c>
      <c r="F92" s="80" t="s">
        <v>85</v>
      </c>
      <c r="G92" s="82" t="s">
        <v>154</v>
      </c>
      <c r="H92" s="82" t="s">
        <v>84</v>
      </c>
      <c r="I92" s="82" t="s">
        <v>139</v>
      </c>
      <c r="J92" s="81">
        <f t="shared" si="5"/>
        <v>2031</v>
      </c>
      <c r="L92" s="81">
        <f t="shared" ca="1" si="6"/>
        <v>2028</v>
      </c>
      <c r="M92" s="82" t="s">
        <v>51</v>
      </c>
      <c r="Y92" s="14">
        <v>2027</v>
      </c>
      <c r="Z92" s="14" t="s">
        <v>51</v>
      </c>
    </row>
    <row r="93" spans="2:26" ht="15.75">
      <c r="B93" s="79" t="s">
        <v>122</v>
      </c>
      <c r="C93" s="80" t="s">
        <v>167</v>
      </c>
      <c r="D93" s="103">
        <f t="shared" si="3"/>
        <v>1.1660129541155937</v>
      </c>
      <c r="E93" s="81">
        <f t="shared" si="4"/>
        <v>1.0518348049061537</v>
      </c>
      <c r="F93" s="80" t="s">
        <v>153</v>
      </c>
      <c r="G93" s="82" t="s">
        <v>168</v>
      </c>
      <c r="H93" s="82" t="s">
        <v>46</v>
      </c>
      <c r="I93" s="82" t="s">
        <v>139</v>
      </c>
      <c r="J93" s="81">
        <f t="shared" si="5"/>
        <v>2033</v>
      </c>
      <c r="L93" s="81">
        <f t="shared" ca="1" si="6"/>
        <v>2029</v>
      </c>
      <c r="M93" s="82" t="s">
        <v>107</v>
      </c>
    </row>
    <row r="94" spans="2:26" ht="15.75">
      <c r="B94" s="79" t="s">
        <v>124</v>
      </c>
      <c r="C94" s="80" t="s">
        <v>169</v>
      </c>
      <c r="D94" s="103">
        <f t="shared" si="3"/>
        <v>1.2434625627953102</v>
      </c>
      <c r="E94" s="81">
        <f t="shared" si="4"/>
        <v>1.1217004043818277</v>
      </c>
      <c r="F94" s="80" t="s">
        <v>153</v>
      </c>
      <c r="G94" s="82" t="s">
        <v>168</v>
      </c>
      <c r="H94" s="82" t="s">
        <v>46</v>
      </c>
      <c r="I94" s="82" t="s">
        <v>139</v>
      </c>
      <c r="J94" s="81">
        <f t="shared" si="5"/>
        <v>2033</v>
      </c>
      <c r="L94" s="81">
        <f t="shared" ca="1" si="6"/>
        <v>2029</v>
      </c>
      <c r="M94" s="82" t="s">
        <v>107</v>
      </c>
      <c r="Y94" s="14">
        <v>2028</v>
      </c>
      <c r="Z94" s="14" t="s">
        <v>51</v>
      </c>
    </row>
    <row r="95" spans="2:26" ht="15.75">
      <c r="B95" s="79" t="s">
        <v>58</v>
      </c>
      <c r="C95" s="80" t="s">
        <v>170</v>
      </c>
      <c r="D95" s="81">
        <f t="shared" si="3"/>
        <v>2.6635728210383496</v>
      </c>
      <c r="E95" s="81">
        <f t="shared" si="4"/>
        <v>2.4027508345267172</v>
      </c>
      <c r="F95" s="80" t="s">
        <v>153</v>
      </c>
      <c r="G95" s="82" t="s">
        <v>158</v>
      </c>
      <c r="H95" s="82" t="s">
        <v>46</v>
      </c>
      <c r="I95" s="82" t="s">
        <v>138</v>
      </c>
      <c r="J95" s="81">
        <f t="shared" si="5"/>
        <v>2031</v>
      </c>
      <c r="L95" s="81">
        <f t="shared" ca="1" si="6"/>
        <v>2030</v>
      </c>
      <c r="M95" s="82" t="s">
        <v>51</v>
      </c>
    </row>
    <row r="96" spans="2:26" ht="15.75">
      <c r="B96" s="79" t="s">
        <v>95</v>
      </c>
      <c r="C96" s="80" t="s">
        <v>171</v>
      </c>
      <c r="D96" s="103">
        <f t="shared" si="3"/>
        <v>2.4816466071289724</v>
      </c>
      <c r="E96" s="81">
        <f t="shared" si="4"/>
        <v>2.2386391726114119</v>
      </c>
      <c r="F96" s="80" t="s">
        <v>85</v>
      </c>
      <c r="G96" s="82" t="s">
        <v>154</v>
      </c>
      <c r="H96" s="82" t="s">
        <v>84</v>
      </c>
      <c r="I96" s="82" t="s">
        <v>139</v>
      </c>
      <c r="J96" s="81">
        <f t="shared" si="5"/>
        <v>2034</v>
      </c>
      <c r="L96" s="81">
        <f t="shared" ca="1" si="6"/>
        <v>2030</v>
      </c>
      <c r="M96" s="82" t="s">
        <v>51</v>
      </c>
    </row>
    <row r="97" spans="1:13" ht="15.75">
      <c r="B97" s="79" t="s">
        <v>98</v>
      </c>
      <c r="C97" s="80" t="s">
        <v>172</v>
      </c>
      <c r="D97" s="103">
        <f t="shared" si="3"/>
        <v>1.9544093599278753</v>
      </c>
      <c r="E97" s="81">
        <f t="shared" si="4"/>
        <v>1.7630299736813233</v>
      </c>
      <c r="F97" s="80" t="s">
        <v>85</v>
      </c>
      <c r="G97" s="82" t="s">
        <v>154</v>
      </c>
      <c r="H97" s="83" t="s">
        <v>84</v>
      </c>
      <c r="I97" s="82" t="s">
        <v>139</v>
      </c>
      <c r="J97" s="81">
        <f t="shared" si="5"/>
        <v>2032</v>
      </c>
      <c r="L97" s="81">
        <f t="shared" ca="1" si="6"/>
        <v>2029</v>
      </c>
      <c r="M97" s="82" t="s">
        <v>51</v>
      </c>
    </row>
    <row r="98" spans="1:13" ht="15.75">
      <c r="B98" s="79" t="s">
        <v>72</v>
      </c>
      <c r="C98" s="80" t="s">
        <v>173</v>
      </c>
      <c r="D98" s="81">
        <f t="shared" si="3"/>
        <v>0.73297058830244299</v>
      </c>
      <c r="E98" s="81">
        <f t="shared" si="4"/>
        <v>0.66119675002565925</v>
      </c>
      <c r="F98" s="80" t="s">
        <v>163</v>
      </c>
      <c r="G98" s="82" t="s">
        <v>154</v>
      </c>
      <c r="H98" s="83" t="s">
        <v>46</v>
      </c>
      <c r="I98" s="82" t="s">
        <v>138</v>
      </c>
      <c r="J98" s="81">
        <f t="shared" si="5"/>
        <v>2032</v>
      </c>
      <c r="L98" s="81">
        <f t="shared" ca="1" si="6"/>
        <v>2029</v>
      </c>
      <c r="M98" s="82" t="s">
        <v>51</v>
      </c>
    </row>
    <row r="99" spans="1:13" ht="15.75">
      <c r="B99" s="79" t="s">
        <v>75</v>
      </c>
      <c r="C99" s="80" t="s">
        <v>174</v>
      </c>
      <c r="D99" s="81">
        <f t="shared" si="3"/>
        <v>0.17341221628824738</v>
      </c>
      <c r="E99" s="81">
        <f t="shared" si="4"/>
        <v>0.1564313707185537</v>
      </c>
      <c r="F99" s="80" t="s">
        <v>163</v>
      </c>
      <c r="G99" s="82" t="s">
        <v>154</v>
      </c>
      <c r="H99" s="83" t="s">
        <v>46</v>
      </c>
      <c r="I99" s="82" t="s">
        <v>139</v>
      </c>
      <c r="J99" s="81">
        <f t="shared" si="5"/>
        <v>2032</v>
      </c>
      <c r="L99" s="81">
        <f t="shared" ca="1" si="6"/>
        <v>2029</v>
      </c>
      <c r="M99" s="82" t="s">
        <v>51</v>
      </c>
    </row>
    <row r="100" spans="1:13" ht="15.75">
      <c r="B100" s="79" t="s">
        <v>77</v>
      </c>
      <c r="C100" s="80" t="s">
        <v>175</v>
      </c>
      <c r="D100" s="81">
        <f t="shared" si="3"/>
        <v>0.73297058830244299</v>
      </c>
      <c r="E100" s="81">
        <f t="shared" si="4"/>
        <v>0.66119675002565925</v>
      </c>
      <c r="F100" s="80" t="s">
        <v>163</v>
      </c>
      <c r="G100" s="82" t="s">
        <v>154</v>
      </c>
      <c r="H100" s="83" t="s">
        <v>46</v>
      </c>
      <c r="I100" s="82" t="s">
        <v>139</v>
      </c>
      <c r="J100" s="81">
        <f t="shared" si="5"/>
        <v>2032</v>
      </c>
      <c r="L100" s="81">
        <f t="shared" ca="1" si="6"/>
        <v>2029</v>
      </c>
      <c r="M100" s="82" t="s">
        <v>51</v>
      </c>
    </row>
    <row r="101" spans="1:13" ht="15.75">
      <c r="B101" s="79" t="s">
        <v>105</v>
      </c>
      <c r="C101" s="80" t="s">
        <v>176</v>
      </c>
      <c r="D101" s="81">
        <f t="shared" si="3"/>
        <v>2.9952673883272394</v>
      </c>
      <c r="E101" s="81">
        <f t="shared" si="4"/>
        <v>2.7019652551223849</v>
      </c>
      <c r="F101" s="80" t="s">
        <v>153</v>
      </c>
      <c r="G101" s="82" t="s">
        <v>168</v>
      </c>
      <c r="H101" s="83" t="s">
        <v>46</v>
      </c>
      <c r="I101" s="82" t="s">
        <v>141</v>
      </c>
      <c r="J101" s="81">
        <f t="shared" si="5"/>
        <v>2030</v>
      </c>
      <c r="L101" s="81">
        <f t="shared" ca="1" si="6"/>
        <v>2029</v>
      </c>
      <c r="M101" s="82" t="s">
        <v>107</v>
      </c>
    </row>
    <row r="102" spans="1:13" ht="15.75">
      <c r="B102" s="79" t="s">
        <v>110</v>
      </c>
      <c r="C102" s="80" t="s">
        <v>177</v>
      </c>
      <c r="D102" s="81">
        <f t="shared" si="3"/>
        <v>2.551053447970852</v>
      </c>
      <c r="E102" s="81">
        <f t="shared" si="4"/>
        <v>2.3012495669800095</v>
      </c>
      <c r="F102" s="80" t="s">
        <v>109</v>
      </c>
      <c r="G102" s="82" t="s">
        <v>178</v>
      </c>
      <c r="H102" s="83" t="s">
        <v>84</v>
      </c>
      <c r="I102" s="82" t="s">
        <v>139</v>
      </c>
      <c r="J102" s="81">
        <f t="shared" si="5"/>
        <v>2028</v>
      </c>
      <c r="L102" s="81">
        <f t="shared" ca="1" si="6"/>
        <v>2028</v>
      </c>
      <c r="M102" s="82" t="s">
        <v>107</v>
      </c>
    </row>
    <row r="103" spans="1:13" ht="15.75">
      <c r="B103" s="79" t="s">
        <v>113</v>
      </c>
      <c r="C103" s="80" t="s">
        <v>179</v>
      </c>
      <c r="D103" s="81">
        <f t="shared" si="3"/>
        <v>6.7635689403628252</v>
      </c>
      <c r="E103" s="81">
        <f t="shared" si="4"/>
        <v>6.1012677361306435</v>
      </c>
      <c r="F103" s="80" t="s">
        <v>109</v>
      </c>
      <c r="G103" s="82" t="s">
        <v>154</v>
      </c>
      <c r="H103" s="83" t="s">
        <v>84</v>
      </c>
      <c r="I103" s="82" t="s">
        <v>139</v>
      </c>
      <c r="J103" s="81">
        <f t="shared" si="5"/>
        <v>2029</v>
      </c>
      <c r="L103" s="81">
        <f t="shared" ca="1" si="6"/>
        <v>2029</v>
      </c>
      <c r="M103" s="82" t="s">
        <v>107</v>
      </c>
    </row>
    <row r="104" spans="1:13" ht="15.75">
      <c r="B104" s="79" t="s">
        <v>117</v>
      </c>
      <c r="C104" s="80" t="s">
        <v>115</v>
      </c>
      <c r="D104" s="81">
        <f t="shared" si="3"/>
        <v>1.4935663451302448</v>
      </c>
      <c r="E104" s="81">
        <f t="shared" si="4"/>
        <v>1.3473135608823836</v>
      </c>
      <c r="F104" s="80" t="s">
        <v>109</v>
      </c>
      <c r="G104" s="82" t="s">
        <v>178</v>
      </c>
      <c r="H104" s="83" t="s">
        <v>84</v>
      </c>
      <c r="I104" s="82" t="s">
        <v>139</v>
      </c>
      <c r="J104" s="81">
        <f t="shared" si="5"/>
        <v>2028</v>
      </c>
      <c r="L104" s="81">
        <f t="shared" ca="1" si="6"/>
        <v>2028</v>
      </c>
      <c r="M104" s="82" t="s">
        <v>107</v>
      </c>
    </row>
    <row r="105" spans="1:13" ht="15.75">
      <c r="B105" s="79" t="s">
        <v>119</v>
      </c>
      <c r="C105" s="80" t="s">
        <v>180</v>
      </c>
      <c r="D105" s="81">
        <f t="shared" si="3"/>
        <v>3.6846217265159944</v>
      </c>
      <c r="E105" s="81">
        <f t="shared" si="4"/>
        <v>3.3238167390709052</v>
      </c>
      <c r="F105" s="80" t="s">
        <v>109</v>
      </c>
      <c r="G105" s="82" t="s">
        <v>154</v>
      </c>
      <c r="H105" s="83" t="s">
        <v>84</v>
      </c>
      <c r="I105" s="82" t="s">
        <v>139</v>
      </c>
      <c r="J105" s="81">
        <f t="shared" si="5"/>
        <v>2029</v>
      </c>
      <c r="L105" s="81">
        <f t="shared" ca="1" si="6"/>
        <v>2029</v>
      </c>
      <c r="M105" s="82" t="s">
        <v>107</v>
      </c>
    </row>
    <row r="106" spans="1:13" ht="15.75">
      <c r="B106" s="79" t="s">
        <v>81</v>
      </c>
      <c r="C106" s="80" t="s">
        <v>181</v>
      </c>
      <c r="D106" s="81">
        <f t="shared" si="3"/>
        <v>1.2271199922940486</v>
      </c>
      <c r="E106" s="81">
        <f t="shared" si="4"/>
        <v>1.1069581286685206</v>
      </c>
      <c r="F106" s="80" t="s">
        <v>80</v>
      </c>
      <c r="G106" s="82" t="s">
        <v>158</v>
      </c>
      <c r="H106" s="83" t="s">
        <v>46</v>
      </c>
      <c r="I106" s="82" t="s">
        <v>140</v>
      </c>
      <c r="J106" s="81">
        <f t="shared" si="5"/>
        <v>2031</v>
      </c>
      <c r="L106" s="81">
        <f t="shared" ca="1" si="6"/>
        <v>2030</v>
      </c>
      <c r="M106" s="82" t="s">
        <v>51</v>
      </c>
    </row>
    <row r="107" spans="1:13" ht="15.75">
      <c r="B107" s="79" t="s">
        <v>100</v>
      </c>
      <c r="C107" s="80" t="s">
        <v>182</v>
      </c>
      <c r="D107" s="81">
        <f t="shared" si="3"/>
        <v>9.5911442513180054E-2</v>
      </c>
      <c r="E107" s="81">
        <f t="shared" si="4"/>
        <v>8.651961632847982E-2</v>
      </c>
      <c r="F107" s="80" t="s">
        <v>85</v>
      </c>
      <c r="G107" s="82" t="s">
        <v>154</v>
      </c>
      <c r="H107" s="83" t="s">
        <v>84</v>
      </c>
      <c r="I107" s="82" t="s">
        <v>139</v>
      </c>
      <c r="J107" s="81">
        <f t="shared" si="5"/>
        <v>2032</v>
      </c>
      <c r="L107" s="81">
        <f t="shared" ca="1" si="6"/>
        <v>2029</v>
      </c>
      <c r="M107" s="82" t="s">
        <v>51</v>
      </c>
    </row>
    <row r="108" spans="1:13" ht="15.75">
      <c r="B108" s="79" t="s">
        <v>127</v>
      </c>
      <c r="C108" s="80" t="s">
        <v>183</v>
      </c>
      <c r="D108" s="81">
        <f t="shared" si="3"/>
        <v>2.8197015364715861</v>
      </c>
      <c r="E108" s="81">
        <f t="shared" si="4"/>
        <v>2.5435911368220947</v>
      </c>
      <c r="F108" s="80" t="s">
        <v>126</v>
      </c>
      <c r="G108" s="82" t="s">
        <v>154</v>
      </c>
      <c r="H108" s="82" t="s">
        <v>84</v>
      </c>
      <c r="I108" s="82" t="s">
        <v>139</v>
      </c>
      <c r="J108" s="81">
        <f t="shared" si="5"/>
        <v>2029</v>
      </c>
      <c r="L108" s="81">
        <f t="shared" ca="1" si="6"/>
        <v>2029</v>
      </c>
      <c r="M108" s="82" t="s">
        <v>107</v>
      </c>
    </row>
    <row r="109" spans="1:13" ht="15.75">
      <c r="B109" s="79" t="s">
        <v>129</v>
      </c>
      <c r="C109" s="80" t="s">
        <v>184</v>
      </c>
      <c r="D109" s="81">
        <f t="shared" si="3"/>
        <v>2.2796784399757328</v>
      </c>
      <c r="E109" s="81">
        <f t="shared" si="4"/>
        <v>2.0564481026536923</v>
      </c>
      <c r="F109" s="80" t="s">
        <v>126</v>
      </c>
      <c r="G109" s="82" t="s">
        <v>154</v>
      </c>
      <c r="H109" s="82" t="s">
        <v>84</v>
      </c>
      <c r="I109" s="82" t="s">
        <v>139</v>
      </c>
      <c r="J109" s="81">
        <f t="shared" si="5"/>
        <v>2029</v>
      </c>
      <c r="L109" s="81">
        <f t="shared" ca="1" si="6"/>
        <v>2029</v>
      </c>
      <c r="M109" s="82" t="s">
        <v>107</v>
      </c>
    </row>
    <row r="110" spans="1:13" ht="15.75">
      <c r="B110" s="79" t="s">
        <v>131</v>
      </c>
      <c r="C110" s="80" t="s">
        <v>185</v>
      </c>
      <c r="D110" s="81">
        <f t="shared" si="3"/>
        <v>4.7644417844211224</v>
      </c>
      <c r="E110" s="81">
        <f t="shared" si="4"/>
        <v>4.2978988158878613</v>
      </c>
      <c r="F110" s="80" t="s">
        <v>126</v>
      </c>
      <c r="G110" s="82" t="s">
        <v>154</v>
      </c>
      <c r="H110" s="82" t="s">
        <v>84</v>
      </c>
      <c r="I110" s="82" t="s">
        <v>139</v>
      </c>
      <c r="J110" s="81">
        <f t="shared" si="5"/>
        <v>2030</v>
      </c>
      <c r="L110" s="81">
        <f t="shared" ca="1" si="6"/>
        <v>2029</v>
      </c>
      <c r="M110" s="82" t="s">
        <v>107</v>
      </c>
    </row>
    <row r="111" spans="1:13" ht="15.75">
      <c r="A111" s="78"/>
      <c r="B111" s="79" t="s">
        <v>134</v>
      </c>
      <c r="C111" s="80" t="s">
        <v>133</v>
      </c>
      <c r="D111" s="81">
        <f t="shared" si="3"/>
        <v>2.7690700509571409</v>
      </c>
      <c r="E111" s="81">
        <f t="shared" si="4"/>
        <v>2.4979175801945965</v>
      </c>
      <c r="F111" s="80" t="s">
        <v>85</v>
      </c>
      <c r="G111" s="82" t="s">
        <v>178</v>
      </c>
      <c r="H111" s="83" t="s">
        <v>84</v>
      </c>
      <c r="I111" s="82" t="s">
        <v>138</v>
      </c>
      <c r="J111" s="81">
        <f t="shared" si="5"/>
        <v>2030</v>
      </c>
      <c r="L111" s="81">
        <f t="shared" ca="1" si="6"/>
        <v>2029</v>
      </c>
      <c r="M111" s="82" t="s">
        <v>107</v>
      </c>
    </row>
    <row r="112" spans="1:13" ht="15.75">
      <c r="A112" s="78"/>
      <c r="B112" s="79"/>
      <c r="C112" s="80"/>
      <c r="D112" s="81"/>
      <c r="E112" s="81"/>
      <c r="F112" s="80"/>
      <c r="G112" s="82"/>
      <c r="H112" s="83"/>
      <c r="I112" s="82"/>
      <c r="J112" s="81"/>
      <c r="L112" s="81"/>
      <c r="M112" s="82"/>
    </row>
    <row r="113" spans="1:13" ht="15.75">
      <c r="A113" s="78"/>
      <c r="B113" s="79"/>
      <c r="C113" s="80"/>
      <c r="D113" s="81"/>
      <c r="E113" s="81"/>
      <c r="F113" s="80"/>
      <c r="G113" s="82"/>
      <c r="H113" s="82"/>
      <c r="I113" s="82"/>
      <c r="J113" s="81"/>
      <c r="L113" s="81"/>
      <c r="M113" s="82"/>
    </row>
    <row r="114" spans="1:13" ht="15.75">
      <c r="A114" s="78"/>
      <c r="B114" s="84" t="s">
        <v>151</v>
      </c>
      <c r="C114" s="80" t="s">
        <v>186</v>
      </c>
      <c r="D114" s="82" t="s">
        <v>147</v>
      </c>
      <c r="E114" s="80"/>
      <c r="F114" s="82" t="s">
        <v>28</v>
      </c>
      <c r="G114" s="80" t="s">
        <v>186</v>
      </c>
      <c r="H114" s="85"/>
      <c r="I114" s="85"/>
      <c r="J114" s="78"/>
    </row>
    <row r="115" spans="1:13" ht="15.75">
      <c r="A115" s="78"/>
      <c r="B115" s="84" t="s">
        <v>51</v>
      </c>
      <c r="C115" s="80">
        <f>SUMIF($M$82:$M$111,B115,$E$82:$E$111)</f>
        <v>70.654996296967411</v>
      </c>
      <c r="D115" s="84" t="s">
        <v>154</v>
      </c>
      <c r="E115" s="80">
        <f>SUMIF($G$82:$G$111,D115,$E$82:$E$111)</f>
        <v>76.513049897425219</v>
      </c>
      <c r="F115" s="84" t="s">
        <v>46</v>
      </c>
      <c r="G115" s="90">
        <f>SUMIF($H$82:$H$111,F115,$E$82:$E$111)</f>
        <v>53.988345962257597</v>
      </c>
      <c r="H115" s="85"/>
      <c r="I115" s="85"/>
      <c r="J115" s="78"/>
    </row>
    <row r="116" spans="1:13" ht="15.75">
      <c r="A116" s="78"/>
      <c r="B116" s="84" t="s">
        <v>107</v>
      </c>
      <c r="C116" s="80">
        <f>SUMIF($M$82:$M$111,B116,$E$82:$E$111)</f>
        <v>29.345003703032557</v>
      </c>
      <c r="D116" s="84" t="s">
        <v>158</v>
      </c>
      <c r="E116" s="80">
        <f>SUMIF($G$82:$G$111,D116,$E$82:$E$111)</f>
        <v>12.4649689301074</v>
      </c>
      <c r="F116" s="84" t="s">
        <v>84</v>
      </c>
      <c r="G116" s="90">
        <f>SUMIF($H$82:$H$111,F116,$E$82:$E$111)</f>
        <v>46.011654037742368</v>
      </c>
      <c r="H116" s="85"/>
      <c r="I116" s="85"/>
      <c r="J116" s="78"/>
    </row>
    <row r="117" spans="1:13" ht="15.75">
      <c r="A117" s="78"/>
      <c r="B117" s="84"/>
      <c r="C117" s="80"/>
      <c r="D117" s="84" t="s">
        <v>168</v>
      </c>
      <c r="E117" s="80">
        <f>SUMIF($G$82:$G$111,D117,$E$82:$E$111)</f>
        <v>4.8755004644103668</v>
      </c>
      <c r="F117" s="80"/>
      <c r="G117" s="80"/>
      <c r="H117" s="85"/>
      <c r="I117" s="85"/>
      <c r="J117" s="78"/>
    </row>
    <row r="118" spans="1:13" ht="15.75">
      <c r="A118" s="78"/>
      <c r="B118" s="84"/>
      <c r="C118" s="80"/>
      <c r="D118" s="80" t="s">
        <v>178</v>
      </c>
      <c r="E118" s="80">
        <f>SUMIF($G$82:$G$111,D118,$E$82:$E$111)</f>
        <v>6.1464807080569894</v>
      </c>
      <c r="F118" s="80"/>
      <c r="G118" s="80"/>
      <c r="H118" s="85"/>
      <c r="I118" s="85"/>
      <c r="J118" s="78"/>
    </row>
    <row r="119" spans="1:13" ht="15.75">
      <c r="A119" s="78"/>
      <c r="B119" s="78"/>
      <c r="C119" s="80"/>
      <c r="D119" s="80"/>
      <c r="E119" s="80"/>
      <c r="F119" s="80"/>
      <c r="G119" s="80"/>
      <c r="H119" s="85"/>
      <c r="I119" s="85"/>
      <c r="J119" s="78"/>
    </row>
    <row r="120" spans="1:13" ht="15.75">
      <c r="A120" s="78"/>
      <c r="B120" s="78"/>
      <c r="C120" s="80"/>
      <c r="D120" s="80"/>
      <c r="E120" s="80"/>
      <c r="F120" s="80"/>
      <c r="G120" s="80"/>
      <c r="H120" s="85"/>
      <c r="I120" s="85"/>
      <c r="J120" s="78"/>
    </row>
    <row r="121" spans="1:13" ht="15.75">
      <c r="A121" s="81">
        <v>2035</v>
      </c>
      <c r="B121" s="77" t="s">
        <v>187</v>
      </c>
      <c r="C121" s="77" t="s">
        <v>149</v>
      </c>
      <c r="D121" s="77" t="s">
        <v>150</v>
      </c>
      <c r="E121" s="80"/>
      <c r="F121" s="80"/>
      <c r="G121" s="80"/>
      <c r="H121" s="85"/>
      <c r="I121" s="85"/>
      <c r="J121" s="78"/>
    </row>
    <row r="122" spans="1:13" ht="15.75">
      <c r="B122" s="81">
        <v>2026</v>
      </c>
      <c r="C122" s="81">
        <f t="shared" ref="C122:C130" si="7">SUMIF(J$82:J$111,B122,$E$82:$E$111)</f>
        <v>0</v>
      </c>
      <c r="D122" s="81">
        <f t="shared" ref="D122:D131" ca="1" si="8">SUMIF(L$82:L$111,B122,$E$82:$E$111)</f>
        <v>0</v>
      </c>
      <c r="E122" s="80"/>
      <c r="F122" s="80"/>
      <c r="G122" s="80"/>
      <c r="H122" s="85"/>
      <c r="I122" s="85"/>
      <c r="J122" s="78"/>
    </row>
    <row r="123" spans="1:13" ht="15.75">
      <c r="B123" s="81">
        <v>2027</v>
      </c>
      <c r="C123" s="81">
        <f t="shared" si="7"/>
        <v>0</v>
      </c>
      <c r="D123" s="81">
        <f t="shared" ca="1" si="8"/>
        <v>0</v>
      </c>
      <c r="E123" s="80"/>
      <c r="F123" s="80"/>
      <c r="G123" s="80"/>
      <c r="H123" s="85"/>
      <c r="I123" s="85"/>
      <c r="J123" s="78"/>
    </row>
    <row r="124" spans="1:13" ht="15.75">
      <c r="B124" s="81">
        <v>2028</v>
      </c>
      <c r="C124" s="81">
        <f t="shared" si="7"/>
        <v>3.6485631278623929</v>
      </c>
      <c r="D124" s="81">
        <f t="shared" ca="1" si="8"/>
        <v>8.5237330176293664</v>
      </c>
      <c r="E124" s="80"/>
      <c r="F124" s="80"/>
      <c r="G124" s="80"/>
      <c r="H124" s="85"/>
      <c r="I124" s="85"/>
      <c r="J124" s="78"/>
    </row>
    <row r="125" spans="1:13" ht="15.75">
      <c r="B125" s="81">
        <v>2029</v>
      </c>
      <c r="C125" s="81">
        <f t="shared" si="7"/>
        <v>14.025123714677335</v>
      </c>
      <c r="D125" s="81">
        <f t="shared" ca="1" si="8"/>
        <v>49.983564238737195</v>
      </c>
      <c r="E125" s="80"/>
      <c r="F125" s="80"/>
      <c r="G125" s="80"/>
      <c r="H125" s="85"/>
      <c r="I125" s="85"/>
      <c r="J125" s="78"/>
    </row>
    <row r="126" spans="1:13" ht="15.75">
      <c r="B126" s="81">
        <v>2030</v>
      </c>
      <c r="C126" s="81">
        <f t="shared" si="7"/>
        <v>9.4977816512048427</v>
      </c>
      <c r="D126" s="81">
        <f t="shared" ca="1" si="8"/>
        <v>14.703608102718812</v>
      </c>
      <c r="E126" s="80"/>
      <c r="F126" s="80"/>
      <c r="G126" s="80"/>
      <c r="H126" s="85"/>
      <c r="I126" s="85"/>
      <c r="J126" s="78"/>
    </row>
    <row r="127" spans="1:13" ht="15.75">
      <c r="B127" s="81">
        <v>2031</v>
      </c>
      <c r="C127" s="81">
        <f t="shared" si="7"/>
        <v>17.340138819874372</v>
      </c>
      <c r="D127" s="81">
        <f t="shared" ca="1" si="8"/>
        <v>0</v>
      </c>
      <c r="E127" s="80"/>
      <c r="F127" s="80"/>
      <c r="G127" s="80"/>
      <c r="H127" s="85"/>
      <c r="I127" s="85"/>
      <c r="J127" s="78"/>
    </row>
    <row r="128" spans="1:13" ht="15.75">
      <c r="B128" s="81">
        <v>2032</v>
      </c>
      <c r="C128" s="81">
        <f t="shared" si="7"/>
        <v>11.708331516835042</v>
      </c>
      <c r="D128" s="81">
        <f t="shared" ca="1" si="8"/>
        <v>26.789094640914605</v>
      </c>
      <c r="E128" s="80"/>
      <c r="F128" s="80"/>
      <c r="G128" s="80"/>
      <c r="H128" s="85"/>
      <c r="I128" s="85"/>
      <c r="J128" s="78"/>
    </row>
    <row r="129" spans="2:10" ht="15.75">
      <c r="B129" s="81">
        <v>2033</v>
      </c>
      <c r="C129" s="81">
        <f t="shared" si="7"/>
        <v>7.1369580998148798</v>
      </c>
      <c r="D129" s="81">
        <f t="shared" ca="1" si="8"/>
        <v>0</v>
      </c>
      <c r="F129" s="80"/>
      <c r="G129" s="80"/>
      <c r="H129" s="85"/>
      <c r="I129" s="85"/>
      <c r="J129" s="78"/>
    </row>
    <row r="130" spans="2:10" ht="15.75">
      <c r="B130" s="81">
        <v>2034</v>
      </c>
      <c r="C130" s="81">
        <f t="shared" si="7"/>
        <v>9.8540084288165133</v>
      </c>
      <c r="D130" s="81">
        <f t="shared" ca="1" si="8"/>
        <v>0</v>
      </c>
      <c r="F130" s="80"/>
      <c r="G130" s="80"/>
      <c r="H130" s="85"/>
      <c r="I130" s="85"/>
      <c r="J130" s="78"/>
    </row>
    <row r="131" spans="2:10" ht="15.75">
      <c r="B131" s="81" t="s">
        <v>188</v>
      </c>
      <c r="C131" s="81">
        <f>SUMIF(J$82:J$111,"&gt;="&amp;E131,$E$82:$E$111)</f>
        <v>26.789094640914605</v>
      </c>
      <c r="D131" s="81">
        <f t="shared" ca="1" si="8"/>
        <v>0</v>
      </c>
      <c r="E131" s="14">
        <v>2035</v>
      </c>
      <c r="F131" s="80"/>
      <c r="G131" s="80"/>
      <c r="H131" s="85"/>
      <c r="I131" s="85"/>
      <c r="J131" s="78"/>
    </row>
    <row r="132" spans="2:10" ht="15.75">
      <c r="F132" s="80"/>
      <c r="G132" s="80"/>
      <c r="H132" s="85"/>
      <c r="I132" s="85"/>
      <c r="J132" s="78"/>
    </row>
    <row r="133" spans="2:10" ht="15.75">
      <c r="F133" s="80"/>
      <c r="G133" s="80"/>
      <c r="H133" s="85"/>
      <c r="I133" s="85"/>
      <c r="J133" s="78"/>
    </row>
    <row r="134" spans="2:10" ht="15.75">
      <c r="F134" s="80"/>
      <c r="G134" s="80"/>
      <c r="H134" s="85"/>
      <c r="I134" s="85"/>
      <c r="J134" s="78"/>
    </row>
    <row r="135" spans="2:10" ht="15.75">
      <c r="F135" s="80"/>
      <c r="G135" s="80"/>
      <c r="H135" s="85"/>
      <c r="I135" s="85"/>
      <c r="J135" s="78"/>
    </row>
    <row r="136" spans="2:10" ht="15.75">
      <c r="F136" s="80"/>
      <c r="G136" s="80"/>
      <c r="H136" s="85"/>
      <c r="I136" s="85"/>
    </row>
  </sheetData>
  <mergeCells count="1">
    <mergeCell ref="B7:I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V137"/>
  <sheetViews>
    <sheetView showGridLines="0" workbookViewId="0"/>
  </sheetViews>
  <sheetFormatPr defaultColWidth="10.7109375" defaultRowHeight="13.5"/>
  <cols>
    <col min="1" max="1" width="1.7109375" style="4" customWidth="1"/>
    <col min="2" max="5" width="10.7109375" style="4"/>
    <col min="6" max="7" width="0.85546875" style="5" customWidth="1"/>
    <col min="8" max="19" width="16.42578125" style="4" customWidth="1"/>
    <col min="20" max="21" width="1.28515625" style="5" customWidth="1"/>
    <col min="22" max="22" width="15.7109375" style="4" customWidth="1"/>
    <col min="23" max="16384" width="10.7109375" style="4"/>
  </cols>
  <sheetData>
    <row r="1" spans="2:22" ht="9.9499999999999993" customHeight="1"/>
    <row r="6" spans="2:22" ht="17.45" customHeight="1">
      <c r="I6" s="9"/>
      <c r="J6" s="9"/>
      <c r="K6" s="9"/>
      <c r="L6" s="9"/>
      <c r="M6" s="9"/>
      <c r="N6" s="9"/>
      <c r="O6" s="9"/>
      <c r="P6" s="9"/>
      <c r="Q6" s="9"/>
      <c r="R6" s="9"/>
      <c r="S6" s="9"/>
    </row>
    <row r="7" spans="2:22" ht="17.45" customHeight="1">
      <c r="B7" s="18" t="s">
        <v>189</v>
      </c>
      <c r="C7" s="15"/>
      <c r="D7" s="15"/>
      <c r="E7" s="15"/>
      <c r="F7" s="16"/>
      <c r="G7" s="16"/>
      <c r="H7" s="17">
        <v>46023</v>
      </c>
      <c r="I7" s="17">
        <v>46054</v>
      </c>
      <c r="J7" s="17">
        <v>46082</v>
      </c>
      <c r="K7" s="17">
        <v>46113</v>
      </c>
      <c r="L7" s="17">
        <v>46143</v>
      </c>
      <c r="M7" s="17">
        <v>46174</v>
      </c>
      <c r="N7" s="17">
        <v>46204</v>
      </c>
      <c r="O7" s="17">
        <v>46235</v>
      </c>
      <c r="P7" s="17">
        <v>46266</v>
      </c>
      <c r="Q7" s="17">
        <v>46296</v>
      </c>
      <c r="R7" s="17">
        <v>46327</v>
      </c>
      <c r="S7" s="17">
        <v>46357</v>
      </c>
      <c r="T7" s="16"/>
      <c r="V7" s="19">
        <v>2026</v>
      </c>
    </row>
    <row r="8" spans="2:22" ht="3" customHeight="1">
      <c r="B8" s="3"/>
      <c r="C8" s="6"/>
      <c r="D8" s="6"/>
      <c r="E8" s="6"/>
      <c r="H8" s="8"/>
      <c r="I8" s="8"/>
      <c r="J8" s="8"/>
      <c r="K8" s="8"/>
      <c r="L8" s="8"/>
      <c r="M8" s="8"/>
      <c r="N8" s="8"/>
      <c r="O8" s="8"/>
      <c r="P8" s="8"/>
      <c r="Q8" s="8"/>
      <c r="R8" s="8"/>
      <c r="S8" s="8"/>
      <c r="V8" s="7"/>
    </row>
    <row r="9" spans="2:22" ht="3" customHeight="1">
      <c r="B9" s="3"/>
      <c r="C9" s="6"/>
      <c r="D9" s="6"/>
      <c r="E9" s="6"/>
      <c r="H9" s="8"/>
      <c r="I9" s="8"/>
      <c r="J9" s="8"/>
      <c r="K9" s="8"/>
      <c r="L9" s="8"/>
      <c r="M9" s="8"/>
      <c r="N9" s="8"/>
      <c r="O9" s="8"/>
      <c r="P9" s="8"/>
      <c r="Q9" s="8"/>
      <c r="R9" s="8"/>
      <c r="S9" s="8"/>
      <c r="V9" s="7"/>
    </row>
    <row r="10" spans="2:22" ht="17.45" customHeight="1">
      <c r="B10" s="25" t="s">
        <v>190</v>
      </c>
      <c r="C10" s="25"/>
      <c r="D10" s="25"/>
      <c r="E10" s="25"/>
      <c r="H10" s="31">
        <f t="shared" ref="H10:S10" si="0">H11+H12</f>
        <v>4240528.37</v>
      </c>
      <c r="I10" s="31">
        <f t="shared" si="0"/>
        <v>4296069.5999999996</v>
      </c>
      <c r="J10" s="31">
        <f t="shared" si="0"/>
        <v>4362100.4291600045</v>
      </c>
      <c r="K10" s="31">
        <f>K11+K12</f>
        <v>5426800.1460893787</v>
      </c>
      <c r="L10" s="31">
        <f>L11+L12</f>
        <v>6125254.4720000001</v>
      </c>
      <c r="M10" s="31">
        <f t="shared" si="0"/>
        <v>6132428.3879999984</v>
      </c>
      <c r="N10" s="31">
        <f t="shared" si="0"/>
        <v>6183279.3574511986</v>
      </c>
      <c r="O10" s="31">
        <f t="shared" si="0"/>
        <v>0</v>
      </c>
      <c r="P10" s="31">
        <f t="shared" si="0"/>
        <v>0</v>
      </c>
      <c r="Q10" s="31">
        <f t="shared" si="0"/>
        <v>0</v>
      </c>
      <c r="R10" s="31">
        <f t="shared" si="0"/>
        <v>0</v>
      </c>
      <c r="S10" s="31">
        <f t="shared" si="0"/>
        <v>0</v>
      </c>
      <c r="V10" s="31">
        <f>V11+V12</f>
        <v>36766460.76270058</v>
      </c>
    </row>
    <row r="11" spans="2:22" ht="17.45" customHeight="1">
      <c r="B11" s="26" t="s">
        <v>191</v>
      </c>
      <c r="C11" s="26"/>
      <c r="D11" s="26"/>
      <c r="E11" s="26"/>
      <c r="H11" s="32">
        <v>3526797.7312858603</v>
      </c>
      <c r="I11" s="32">
        <v>3286517.8088972997</v>
      </c>
      <c r="J11" s="32">
        <v>3222458.1598241674</v>
      </c>
      <c r="K11" s="32">
        <v>3146276.1288840165</v>
      </c>
      <c r="L11" s="32">
        <v>3372335.5230326997</v>
      </c>
      <c r="M11" s="32">
        <v>3980615.174433508</v>
      </c>
      <c r="N11" s="32">
        <v>4196008.5852312911</v>
      </c>
      <c r="O11" s="32"/>
      <c r="P11" s="32"/>
      <c r="Q11" s="32"/>
      <c r="R11" s="32"/>
      <c r="S11" s="32"/>
      <c r="V11" s="32">
        <f>SUM(H11:S11)</f>
        <v>24731009.111588843</v>
      </c>
    </row>
    <row r="12" spans="2:22" ht="17.45" customHeight="1">
      <c r="B12" s="27" t="s">
        <v>192</v>
      </c>
      <c r="C12" s="27"/>
      <c r="D12" s="27"/>
      <c r="E12" s="27"/>
      <c r="H12" s="33">
        <v>713730.63871414016</v>
      </c>
      <c r="I12" s="33">
        <v>1009551.7911027001</v>
      </c>
      <c r="J12" s="33">
        <v>1139642.2693358376</v>
      </c>
      <c r="K12" s="33">
        <v>2280524.0172053622</v>
      </c>
      <c r="L12" s="33">
        <v>2752918.9489673004</v>
      </c>
      <c r="M12" s="33">
        <v>2151813.2135664909</v>
      </c>
      <c r="N12" s="33">
        <v>1987270.7722199073</v>
      </c>
      <c r="O12" s="33"/>
      <c r="P12" s="33"/>
      <c r="Q12" s="33"/>
      <c r="R12" s="33"/>
      <c r="S12" s="33"/>
      <c r="V12" s="33">
        <f>SUM(H12:S12)</f>
        <v>12035451.651111739</v>
      </c>
    </row>
    <row r="13" spans="2:22" ht="17.45" customHeight="1">
      <c r="B13" s="25" t="s">
        <v>193</v>
      </c>
      <c r="C13" s="25"/>
      <c r="D13" s="25"/>
      <c r="E13" s="25"/>
      <c r="H13" s="31">
        <f>SUM(H14:H16)</f>
        <v>393460.25999999943</v>
      </c>
      <c r="I13" s="31">
        <f t="shared" ref="I13:S13" si="1">SUM(I14:I16)</f>
        <v>324255.3100000018</v>
      </c>
      <c r="J13" s="31">
        <f t="shared" si="1"/>
        <v>800750.66999999958</v>
      </c>
      <c r="K13" s="31">
        <f>SUM(K14:K16)</f>
        <v>172910.01000000199</v>
      </c>
      <c r="L13" s="31">
        <f t="shared" si="1"/>
        <v>71103.619999998249</v>
      </c>
      <c r="M13" s="31">
        <f t="shared" si="1"/>
        <v>25864.139999999665</v>
      </c>
      <c r="N13" s="31">
        <f t="shared" si="1"/>
        <v>38901.069999999367</v>
      </c>
      <c r="O13" s="31">
        <f t="shared" si="1"/>
        <v>0</v>
      </c>
      <c r="P13" s="31">
        <f t="shared" si="1"/>
        <v>0</v>
      </c>
      <c r="Q13" s="31">
        <f t="shared" si="1"/>
        <v>0</v>
      </c>
      <c r="R13" s="31">
        <f t="shared" si="1"/>
        <v>0</v>
      </c>
      <c r="S13" s="31">
        <f t="shared" si="1"/>
        <v>0</v>
      </c>
      <c r="V13" s="31">
        <f>SUM(V14:V16)</f>
        <v>1827245.08</v>
      </c>
    </row>
    <row r="14" spans="2:22" ht="17.45" customHeight="1">
      <c r="B14" s="26" t="s">
        <v>194</v>
      </c>
      <c r="C14" s="26"/>
      <c r="D14" s="26"/>
      <c r="E14" s="26"/>
      <c r="H14" s="32">
        <v>0</v>
      </c>
      <c r="I14" s="32">
        <v>0</v>
      </c>
      <c r="J14" s="32">
        <v>0</v>
      </c>
      <c r="K14" s="32">
        <v>0</v>
      </c>
      <c r="L14" s="32">
        <v>0</v>
      </c>
      <c r="M14" s="32">
        <v>0</v>
      </c>
      <c r="N14" s="32">
        <v>0</v>
      </c>
      <c r="O14" s="32"/>
      <c r="P14" s="32"/>
      <c r="Q14" s="32"/>
      <c r="R14" s="32"/>
      <c r="S14" s="32"/>
      <c r="V14" s="32">
        <f>SUM(H14:S14)</f>
        <v>0</v>
      </c>
    </row>
    <row r="15" spans="2:22" ht="17.45" customHeight="1">
      <c r="B15" s="26" t="s">
        <v>195</v>
      </c>
      <c r="C15" s="26"/>
      <c r="D15" s="26"/>
      <c r="E15" s="26"/>
      <c r="H15" s="32">
        <v>69290.939999999478</v>
      </c>
      <c r="I15" s="32">
        <v>50739.920000001788</v>
      </c>
      <c r="J15" s="32">
        <v>62595.349999999627</v>
      </c>
      <c r="K15" s="32">
        <v>96241.910000002012</v>
      </c>
      <c r="L15" s="32">
        <v>71103.619999998249</v>
      </c>
      <c r="M15" s="32">
        <v>25864.139999999665</v>
      </c>
      <c r="N15" s="32">
        <v>38901.069999999367</v>
      </c>
      <c r="O15" s="32"/>
      <c r="P15" s="32"/>
      <c r="Q15" s="32"/>
      <c r="R15" s="32"/>
      <c r="S15" s="32"/>
      <c r="V15" s="32">
        <f>SUM(H15:S15)</f>
        <v>414736.95000000019</v>
      </c>
    </row>
    <row r="16" spans="2:22" ht="17.45" customHeight="1">
      <c r="B16" s="27" t="s">
        <v>193</v>
      </c>
      <c r="C16" s="27"/>
      <c r="D16" s="27"/>
      <c r="E16" s="27"/>
      <c r="H16" s="33">
        <v>324169.31999999995</v>
      </c>
      <c r="I16" s="33">
        <v>273515.39</v>
      </c>
      <c r="J16" s="33">
        <v>738155.32</v>
      </c>
      <c r="K16" s="33">
        <v>76668.099999999991</v>
      </c>
      <c r="L16" s="33">
        <v>0</v>
      </c>
      <c r="M16" s="33">
        <v>0</v>
      </c>
      <c r="N16" s="33">
        <v>0</v>
      </c>
      <c r="O16" s="33"/>
      <c r="P16" s="33"/>
      <c r="Q16" s="33"/>
      <c r="R16" s="33"/>
      <c r="S16" s="33"/>
      <c r="V16" s="32">
        <f>SUM(H16:S16)</f>
        <v>1412508.13</v>
      </c>
    </row>
    <row r="17" spans="2:22" ht="17.45" customHeight="1">
      <c r="B17" s="25" t="s">
        <v>196</v>
      </c>
      <c r="C17" s="25"/>
      <c r="D17" s="25"/>
      <c r="E17" s="25"/>
      <c r="H17" s="31">
        <f t="shared" ref="H17:S17" si="2">SUM(H18:H19)</f>
        <v>-615400.89000000048</v>
      </c>
      <c r="I17" s="31">
        <f t="shared" si="2"/>
        <v>-402059.09000000061</v>
      </c>
      <c r="J17" s="31">
        <f t="shared" si="2"/>
        <v>-623606.36999999639</v>
      </c>
      <c r="K17" s="31">
        <f>SUM(K18:K19)</f>
        <v>-375535.16</v>
      </c>
      <c r="L17" s="31">
        <f>SUM(L18:L19)</f>
        <v>-601670.32999999868</v>
      </c>
      <c r="M17" s="31">
        <f t="shared" si="2"/>
        <v>-1738463.6800000002</v>
      </c>
      <c r="N17" s="31">
        <f t="shared" si="2"/>
        <v>-709122.71999999881</v>
      </c>
      <c r="O17" s="31">
        <f t="shared" si="2"/>
        <v>0</v>
      </c>
      <c r="P17" s="31">
        <f t="shared" si="2"/>
        <v>0</v>
      </c>
      <c r="Q17" s="31">
        <f t="shared" si="2"/>
        <v>0</v>
      </c>
      <c r="R17" s="31">
        <f t="shared" si="2"/>
        <v>0</v>
      </c>
      <c r="S17" s="31">
        <f t="shared" si="2"/>
        <v>0</v>
      </c>
      <c r="V17" s="31">
        <f>SUM(V18:V19)</f>
        <v>-5065858.2399999946</v>
      </c>
    </row>
    <row r="18" spans="2:22" ht="17.45" customHeight="1">
      <c r="B18" s="26" t="s">
        <v>197</v>
      </c>
      <c r="C18" s="26"/>
      <c r="D18" s="26"/>
      <c r="E18" s="26"/>
      <c r="H18" s="32">
        <v>-366752.32999999996</v>
      </c>
      <c r="I18" s="32">
        <v>-351483.41</v>
      </c>
      <c r="J18" s="32">
        <v>-312113.20999999996</v>
      </c>
      <c r="K18" s="32">
        <v>-375535.16</v>
      </c>
      <c r="L18" s="32">
        <v>-385053.98</v>
      </c>
      <c r="M18" s="32">
        <v>-1256885.0699999998</v>
      </c>
      <c r="N18" s="32">
        <v>-78426.959999999992</v>
      </c>
      <c r="O18" s="32"/>
      <c r="P18" s="32"/>
      <c r="Q18" s="32"/>
      <c r="R18" s="32"/>
      <c r="S18" s="32"/>
      <c r="V18" s="32">
        <f>SUM(H18:S18)</f>
        <v>-3126250.1199999996</v>
      </c>
    </row>
    <row r="19" spans="2:22" ht="17.45" customHeight="1">
      <c r="B19" s="27" t="s">
        <v>198</v>
      </c>
      <c r="C19" s="27"/>
      <c r="D19" s="27"/>
      <c r="E19" s="27"/>
      <c r="H19" s="33">
        <v>-248648.56000000052</v>
      </c>
      <c r="I19" s="33">
        <v>-50575.680000000633</v>
      </c>
      <c r="J19" s="33">
        <v>-311493.15999999642</v>
      </c>
      <c r="K19" s="33">
        <v>0</v>
      </c>
      <c r="L19" s="33">
        <v>-216616.3499999987</v>
      </c>
      <c r="M19" s="33">
        <v>-481578.61000000034</v>
      </c>
      <c r="N19" s="33">
        <v>-630695.75999999885</v>
      </c>
      <c r="O19" s="33"/>
      <c r="P19" s="33"/>
      <c r="Q19" s="33"/>
      <c r="R19" s="33"/>
      <c r="S19" s="33"/>
      <c r="V19" s="33">
        <f>SUM(H19:S19)</f>
        <v>-1939608.1199999955</v>
      </c>
    </row>
    <row r="20" spans="2:22" ht="17.45" customHeight="1">
      <c r="B20" s="25" t="s">
        <v>199</v>
      </c>
      <c r="C20" s="25"/>
      <c r="D20" s="25"/>
      <c r="E20" s="25"/>
      <c r="H20" s="31">
        <f t="shared" ref="H20:S20" si="3">H10+H13+H17</f>
        <v>4018587.7399999993</v>
      </c>
      <c r="I20" s="31">
        <f t="shared" si="3"/>
        <v>4218265.82</v>
      </c>
      <c r="J20" s="31">
        <f t="shared" si="3"/>
        <v>4539244.729160008</v>
      </c>
      <c r="K20" s="31">
        <f>K10+K13+K17</f>
        <v>5224174.9960893802</v>
      </c>
      <c r="L20" s="31">
        <f>L10+L13+L17</f>
        <v>5594687.7620000001</v>
      </c>
      <c r="M20" s="31">
        <f t="shared" si="3"/>
        <v>4419828.8479999974</v>
      </c>
      <c r="N20" s="31">
        <f t="shared" si="3"/>
        <v>5513057.7074511992</v>
      </c>
      <c r="O20" s="31">
        <f t="shared" si="3"/>
        <v>0</v>
      </c>
      <c r="P20" s="31">
        <f t="shared" si="3"/>
        <v>0</v>
      </c>
      <c r="Q20" s="31">
        <f t="shared" si="3"/>
        <v>0</v>
      </c>
      <c r="R20" s="31">
        <f t="shared" si="3"/>
        <v>0</v>
      </c>
      <c r="S20" s="31">
        <f t="shared" si="3"/>
        <v>0</v>
      </c>
      <c r="V20" s="31">
        <f>V10+V13+V17</f>
        <v>33527847.602700584</v>
      </c>
    </row>
    <row r="21" spans="2:22" ht="17.45" customHeight="1">
      <c r="B21" s="28" t="s">
        <v>200</v>
      </c>
      <c r="C21" s="28"/>
      <c r="D21" s="28"/>
      <c r="E21" s="28"/>
      <c r="H21" s="34">
        <v>4134873.3600000003</v>
      </c>
      <c r="I21" s="34">
        <v>4134873.3600000003</v>
      </c>
      <c r="J21" s="34">
        <v>4134873.3600000003</v>
      </c>
      <c r="K21" s="34">
        <v>4910162.1150000002</v>
      </c>
      <c r="L21" s="34">
        <v>4910162.1150000002</v>
      </c>
      <c r="M21" s="34">
        <v>4910162.1150000002</v>
      </c>
      <c r="N21" s="34">
        <v>4910162.1150000002</v>
      </c>
      <c r="O21" s="34"/>
      <c r="P21" s="34"/>
      <c r="Q21" s="34"/>
      <c r="R21" s="34"/>
      <c r="S21" s="34"/>
      <c r="V21" s="34">
        <f>SUM(H21:S21)</f>
        <v>32045268.540000007</v>
      </c>
    </row>
    <row r="22" spans="2:22" ht="17.45" customHeight="1">
      <c r="B22" s="29" t="s">
        <v>201</v>
      </c>
      <c r="C22" s="29"/>
      <c r="D22" s="29"/>
      <c r="E22" s="29"/>
      <c r="H22" s="100">
        <v>0.77750148846154732</v>
      </c>
      <c r="I22" s="100">
        <v>0.81613446463569561</v>
      </c>
      <c r="J22" s="100">
        <v>8.7823627646192434E-2</v>
      </c>
      <c r="K22" s="100">
        <v>0.10107540504871723</v>
      </c>
      <c r="L22" s="100">
        <v>0.10824394896582759</v>
      </c>
      <c r="M22" s="100">
        <v>0.85513213357518592</v>
      </c>
      <c r="N22" s="100">
        <v>1.0666460087089484</v>
      </c>
      <c r="O22" s="100"/>
      <c r="P22" s="100"/>
      <c r="Q22" s="100"/>
      <c r="R22" s="100"/>
      <c r="S22" s="100"/>
      <c r="V22" s="100">
        <f>AVERAGE(H22:S22)</f>
        <v>0.54465101100601632</v>
      </c>
    </row>
    <row r="23" spans="2:22" ht="17.45" customHeight="1">
      <c r="B23" s="29" t="s">
        <v>202</v>
      </c>
      <c r="C23" s="29"/>
      <c r="D23" s="29"/>
      <c r="E23" s="29"/>
      <c r="H23" s="100">
        <v>0.8</v>
      </c>
      <c r="I23" s="100">
        <v>0.8</v>
      </c>
      <c r="J23" s="100">
        <v>0.08</v>
      </c>
      <c r="K23" s="100">
        <v>9.5000000000000001E-2</v>
      </c>
      <c r="L23" s="100">
        <v>9.5000000000000001E-2</v>
      </c>
      <c r="M23" s="100">
        <v>0.95</v>
      </c>
      <c r="N23" s="100">
        <v>0.95</v>
      </c>
      <c r="O23" s="100"/>
      <c r="P23" s="100"/>
      <c r="Q23" s="100"/>
      <c r="R23" s="100"/>
      <c r="S23" s="100"/>
      <c r="V23" s="100">
        <f>AVERAGE(H23:S23)</f>
        <v>0.53857142857142859</v>
      </c>
    </row>
    <row r="24" spans="2:22" ht="17.45" customHeight="1">
      <c r="B24" s="29" t="s">
        <v>203</v>
      </c>
      <c r="C24" s="29"/>
      <c r="D24" s="29"/>
      <c r="E24" s="29"/>
      <c r="H24" s="35">
        <v>8.8816931335473832</v>
      </c>
      <c r="I24" s="35">
        <v>8.9291256763423572</v>
      </c>
      <c r="J24" s="35">
        <v>8.8960664041231947</v>
      </c>
      <c r="K24" s="35">
        <v>8.9302708287056216</v>
      </c>
      <c r="L24" s="35">
        <v>8.9050800700701505</v>
      </c>
      <c r="M24" s="35">
        <v>8.8153288881379428</v>
      </c>
      <c r="N24" s="35">
        <v>8.8311093466717434</v>
      </c>
      <c r="O24" s="35"/>
      <c r="P24" s="35"/>
      <c r="Q24" s="35"/>
      <c r="R24" s="35"/>
      <c r="S24" s="35"/>
      <c r="V24" s="35" t="s">
        <v>204</v>
      </c>
    </row>
    <row r="25" spans="2:22" ht="17.45" customHeight="1">
      <c r="B25" s="29" t="s">
        <v>205</v>
      </c>
      <c r="C25" s="30"/>
      <c r="D25" s="30"/>
      <c r="E25" s="30"/>
      <c r="H25" s="35">
        <v>8.36</v>
      </c>
      <c r="I25" s="35">
        <v>8.61</v>
      </c>
      <c r="J25" s="35">
        <v>8.5399999999999991</v>
      </c>
      <c r="K25" s="36">
        <v>8.6999999999999993</v>
      </c>
      <c r="L25" s="36">
        <v>8.5</v>
      </c>
      <c r="M25" s="36">
        <v>8.6999999999999993</v>
      </c>
      <c r="N25" s="36">
        <v>8.3000000000000007</v>
      </c>
      <c r="O25" s="36"/>
      <c r="P25" s="36"/>
      <c r="Q25" s="36"/>
      <c r="R25" s="36"/>
      <c r="S25" s="36"/>
      <c r="V25" s="35" t="s">
        <v>204</v>
      </c>
    </row>
    <row r="26" spans="2:22" ht="17.45" customHeight="1">
      <c r="I26" s="9"/>
      <c r="J26" s="9"/>
      <c r="K26" s="9"/>
      <c r="L26" s="9"/>
      <c r="M26" s="9"/>
      <c r="N26" s="9"/>
      <c r="O26" s="9"/>
      <c r="P26" s="9"/>
      <c r="Q26" s="9"/>
      <c r="R26" s="9"/>
      <c r="S26" s="9"/>
    </row>
    <row r="27" spans="2:22" ht="17.45" customHeight="1">
      <c r="B27" s="18" t="s">
        <v>206</v>
      </c>
      <c r="C27" s="15"/>
      <c r="D27" s="15"/>
      <c r="E27" s="15"/>
      <c r="F27" s="16"/>
      <c r="G27" s="16"/>
      <c r="H27" s="17">
        <v>45658</v>
      </c>
      <c r="I27" s="17">
        <v>45689</v>
      </c>
      <c r="J27" s="17">
        <v>45717</v>
      </c>
      <c r="K27" s="17">
        <v>45748</v>
      </c>
      <c r="L27" s="17">
        <v>45778</v>
      </c>
      <c r="M27" s="17">
        <v>45809</v>
      </c>
      <c r="N27" s="17">
        <v>45839</v>
      </c>
      <c r="O27" s="17">
        <v>45870</v>
      </c>
      <c r="P27" s="17">
        <v>45901</v>
      </c>
      <c r="Q27" s="17">
        <v>45931</v>
      </c>
      <c r="R27" s="17">
        <v>45962</v>
      </c>
      <c r="S27" s="17">
        <v>45992</v>
      </c>
      <c r="T27" s="16"/>
      <c r="V27" s="19">
        <v>2025</v>
      </c>
    </row>
    <row r="28" spans="2:22" ht="3" customHeight="1">
      <c r="B28" s="3"/>
      <c r="C28" s="6"/>
      <c r="D28" s="6"/>
      <c r="E28" s="6"/>
      <c r="H28" s="8"/>
      <c r="I28" s="8"/>
      <c r="J28" s="8"/>
      <c r="K28" s="8"/>
      <c r="L28" s="8"/>
      <c r="M28" s="8"/>
      <c r="N28" s="8"/>
      <c r="O28" s="8"/>
      <c r="P28" s="8"/>
      <c r="Q28" s="8"/>
      <c r="R28" s="8"/>
      <c r="S28" s="8"/>
      <c r="V28" s="7"/>
    </row>
    <row r="29" spans="2:22" ht="3" customHeight="1">
      <c r="B29" s="3"/>
      <c r="C29" s="6"/>
      <c r="D29" s="6"/>
      <c r="E29" s="6"/>
      <c r="H29" s="8"/>
      <c r="I29" s="8"/>
      <c r="J29" s="8"/>
      <c r="K29" s="8"/>
      <c r="L29" s="8"/>
      <c r="M29" s="8"/>
      <c r="N29" s="8"/>
      <c r="O29" s="8"/>
      <c r="P29" s="8"/>
      <c r="Q29" s="8"/>
      <c r="R29" s="8"/>
      <c r="S29" s="8"/>
      <c r="V29" s="7"/>
    </row>
    <row r="30" spans="2:22" ht="17.45" customHeight="1">
      <c r="B30" s="25" t="s">
        <v>190</v>
      </c>
      <c r="C30" s="25"/>
      <c r="D30" s="25"/>
      <c r="E30" s="25"/>
      <c r="H30" s="31">
        <f t="shared" ref="H30:S30" si="4">H31+H32</f>
        <v>4895888.4048178066</v>
      </c>
      <c r="I30" s="31">
        <f t="shared" si="4"/>
        <v>6148552.8436378222</v>
      </c>
      <c r="J30" s="31">
        <f t="shared" si="4"/>
        <v>5711254.4500000002</v>
      </c>
      <c r="K30" s="31">
        <f t="shared" si="4"/>
        <v>7234069.709999999</v>
      </c>
      <c r="L30" s="31">
        <f t="shared" si="4"/>
        <v>5198967.0399999991</v>
      </c>
      <c r="M30" s="31">
        <f t="shared" si="4"/>
        <v>4674747.4875865001</v>
      </c>
      <c r="N30" s="31">
        <f t="shared" si="4"/>
        <v>4521999.1715552397</v>
      </c>
      <c r="O30" s="31">
        <f t="shared" si="4"/>
        <v>5036823.5784447603</v>
      </c>
      <c r="P30" s="31">
        <f t="shared" si="4"/>
        <v>9592630.479999993</v>
      </c>
      <c r="Q30" s="31">
        <f t="shared" si="4"/>
        <v>3057023.1400000062</v>
      </c>
      <c r="R30" s="31">
        <f t="shared" si="4"/>
        <v>6238270.0337442756</v>
      </c>
      <c r="S30" s="31">
        <f t="shared" si="4"/>
        <v>3654303.2162557249</v>
      </c>
      <c r="V30" s="31">
        <f>V31+V32</f>
        <v>65964529.556042135</v>
      </c>
    </row>
    <row r="31" spans="2:22" ht="17.45" customHeight="1">
      <c r="B31" s="26" t="s">
        <v>191</v>
      </c>
      <c r="C31" s="26"/>
      <c r="D31" s="26"/>
      <c r="E31" s="26"/>
      <c r="H31" s="32">
        <v>3399555.1814970803</v>
      </c>
      <c r="I31" s="32">
        <v>3429905.3269587602</v>
      </c>
      <c r="J31" s="32">
        <v>2576791.3512705369</v>
      </c>
      <c r="K31" s="32">
        <v>3294975.9490498216</v>
      </c>
      <c r="L31" s="32">
        <v>3136679.0351439798</v>
      </c>
      <c r="M31" s="32">
        <v>3354679.9771727351</v>
      </c>
      <c r="N31" s="32">
        <v>3750271.2240356398</v>
      </c>
      <c r="O31" s="32">
        <v>3383036.5883748</v>
      </c>
      <c r="P31" s="32">
        <v>3513493.8554781433</v>
      </c>
      <c r="Q31" s="32">
        <v>3304525.5632666377</v>
      </c>
      <c r="R31" s="32">
        <v>3840530.5454315864</v>
      </c>
      <c r="S31" s="32">
        <v>3283369.66644315</v>
      </c>
      <c r="V31" s="32">
        <f>SUM(H31:S31)</f>
        <v>40267814.264122874</v>
      </c>
    </row>
    <row r="32" spans="2:22" ht="17.45" customHeight="1">
      <c r="B32" s="27" t="s">
        <v>192</v>
      </c>
      <c r="C32" s="27"/>
      <c r="D32" s="27"/>
      <c r="E32" s="27"/>
      <c r="H32" s="33">
        <v>1496333.2233207268</v>
      </c>
      <c r="I32" s="33">
        <v>2718647.5166790616</v>
      </c>
      <c r="J32" s="33">
        <v>3134463.0987294633</v>
      </c>
      <c r="K32" s="33">
        <v>3939093.7609501779</v>
      </c>
      <c r="L32" s="33">
        <v>2062288.0048560193</v>
      </c>
      <c r="M32" s="33">
        <v>1320067.5104137654</v>
      </c>
      <c r="N32" s="33">
        <v>771727.94751960004</v>
      </c>
      <c r="O32" s="33">
        <v>1653786.9900699598</v>
      </c>
      <c r="P32" s="33">
        <v>6079136.6245218506</v>
      </c>
      <c r="Q32" s="33">
        <v>-247502.42326663158</v>
      </c>
      <c r="R32" s="33">
        <v>2397739.4883126891</v>
      </c>
      <c r="S32" s="33">
        <v>370933.54981257499</v>
      </c>
      <c r="V32" s="33">
        <f>SUM(H32:S32)</f>
        <v>25696715.291919257</v>
      </c>
    </row>
    <row r="33" spans="2:22" ht="17.45" customHeight="1">
      <c r="B33" s="25" t="s">
        <v>193</v>
      </c>
      <c r="C33" s="25"/>
      <c r="D33" s="25"/>
      <c r="E33" s="25"/>
      <c r="H33" s="31">
        <f>SUM(H34:H36)</f>
        <v>159039.32999999827</v>
      </c>
      <c r="I33" s="31">
        <f t="shared" ref="I33:S33" si="5">SUM(I34:I36)</f>
        <v>231961.42999999344</v>
      </c>
      <c r="J33" s="31">
        <f t="shared" si="5"/>
        <v>347093.65000000707</v>
      </c>
      <c r="K33" s="31">
        <f t="shared" si="5"/>
        <v>155942.58000000013</v>
      </c>
      <c r="L33" s="31">
        <f t="shared" si="5"/>
        <v>146271.67000000059</v>
      </c>
      <c r="M33" s="31">
        <f t="shared" si="5"/>
        <v>220011.94999999925</v>
      </c>
      <c r="N33" s="31">
        <f t="shared" si="5"/>
        <v>102672.52999999933</v>
      </c>
      <c r="O33" s="31">
        <f t="shared" si="5"/>
        <v>136603.06000000238</v>
      </c>
      <c r="P33" s="31">
        <f t="shared" si="5"/>
        <v>150612.41000000946</v>
      </c>
      <c r="Q33" s="31">
        <f t="shared" si="5"/>
        <v>66269.790000000037</v>
      </c>
      <c r="R33" s="31">
        <f t="shared" si="5"/>
        <v>158266.86000000127</v>
      </c>
      <c r="S33" s="31">
        <f t="shared" si="5"/>
        <v>66918.450000003912</v>
      </c>
      <c r="V33" s="31">
        <f>SUM(V34:V36)</f>
        <v>1941663.7100000153</v>
      </c>
    </row>
    <row r="34" spans="2:22" ht="17.45" customHeight="1">
      <c r="B34" s="26" t="s">
        <v>194</v>
      </c>
      <c r="C34" s="26"/>
      <c r="D34" s="26"/>
      <c r="E34" s="26"/>
      <c r="H34" s="32">
        <v>0</v>
      </c>
      <c r="I34" s="32">
        <v>0</v>
      </c>
      <c r="J34" s="32">
        <v>0</v>
      </c>
      <c r="K34" s="32">
        <v>0</v>
      </c>
      <c r="L34" s="32">
        <v>0</v>
      </c>
      <c r="M34" s="32">
        <v>0</v>
      </c>
      <c r="N34" s="32">
        <v>0</v>
      </c>
      <c r="O34" s="32">
        <v>0</v>
      </c>
      <c r="P34" s="32">
        <v>0</v>
      </c>
      <c r="Q34" s="32">
        <v>0</v>
      </c>
      <c r="R34" s="32">
        <v>0</v>
      </c>
      <c r="S34" s="32">
        <v>0</v>
      </c>
      <c r="V34" s="32">
        <f>SUM(H34:S34)</f>
        <v>0</v>
      </c>
    </row>
    <row r="35" spans="2:22" ht="17.45" customHeight="1">
      <c r="B35" s="26" t="s">
        <v>195</v>
      </c>
      <c r="C35" s="26"/>
      <c r="D35" s="26"/>
      <c r="E35" s="26"/>
      <c r="H35" s="32">
        <v>75985.909999998286</v>
      </c>
      <c r="I35" s="32">
        <v>145664.95999999344</v>
      </c>
      <c r="J35" s="32">
        <v>122295.00000000745</v>
      </c>
      <c r="K35" s="32">
        <v>122403.41000000015</v>
      </c>
      <c r="L35" s="32">
        <v>100477.3900000006</v>
      </c>
      <c r="M35" s="32">
        <v>220011.94999999925</v>
      </c>
      <c r="N35" s="32">
        <v>102672.52999999933</v>
      </c>
      <c r="O35" s="32">
        <v>136603.06000000238</v>
      </c>
      <c r="P35" s="32">
        <v>150612.41000000946</v>
      </c>
      <c r="Q35" s="32">
        <v>66269.790000000037</v>
      </c>
      <c r="R35" s="32">
        <v>158266.86000000127</v>
      </c>
      <c r="S35" s="32">
        <v>66918.450000003912</v>
      </c>
      <c r="V35" s="32">
        <f>SUM(H35:S35)</f>
        <v>1468181.7200000156</v>
      </c>
    </row>
    <row r="36" spans="2:22" ht="17.45" customHeight="1">
      <c r="B36" s="27" t="s">
        <v>193</v>
      </c>
      <c r="C36" s="27"/>
      <c r="D36" s="27"/>
      <c r="E36" s="27"/>
      <c r="H36" s="33">
        <v>83053.42</v>
      </c>
      <c r="I36" s="33">
        <v>86296.47</v>
      </c>
      <c r="J36" s="33">
        <v>224798.64999999962</v>
      </c>
      <c r="K36" s="33">
        <v>33539.17</v>
      </c>
      <c r="L36" s="33">
        <v>45794.28</v>
      </c>
      <c r="M36" s="33">
        <v>0</v>
      </c>
      <c r="N36" s="33">
        <v>0</v>
      </c>
      <c r="O36" s="33">
        <v>0</v>
      </c>
      <c r="P36" s="33">
        <v>0</v>
      </c>
      <c r="Q36" s="33">
        <v>0</v>
      </c>
      <c r="R36" s="33">
        <v>0</v>
      </c>
      <c r="S36" s="33">
        <v>0</v>
      </c>
      <c r="V36" s="32">
        <f>SUM(H36:S36)</f>
        <v>473481.98999999964</v>
      </c>
    </row>
    <row r="37" spans="2:22" ht="17.45" customHeight="1">
      <c r="B37" s="25" t="s">
        <v>196</v>
      </c>
      <c r="C37" s="25"/>
      <c r="D37" s="25"/>
      <c r="E37" s="25"/>
      <c r="H37" s="31">
        <f t="shared" ref="H37:S37" si="6">SUM(H38:H39)</f>
        <v>-780421.15000000014</v>
      </c>
      <c r="I37" s="31">
        <f t="shared" si="6"/>
        <v>-798513.63999999873</v>
      </c>
      <c r="J37" s="31">
        <f t="shared" si="6"/>
        <v>-637937.58000000054</v>
      </c>
      <c r="K37" s="31">
        <f t="shared" si="6"/>
        <v>-634888.01999999967</v>
      </c>
      <c r="L37" s="31">
        <f t="shared" si="6"/>
        <v>-662702.55999999936</v>
      </c>
      <c r="M37" s="31">
        <f t="shared" si="6"/>
        <v>-3273618.2599999979</v>
      </c>
      <c r="N37" s="31">
        <f t="shared" si="6"/>
        <v>-1022013.3200000019</v>
      </c>
      <c r="O37" s="31">
        <f t="shared" si="6"/>
        <v>-918589.89000000025</v>
      </c>
      <c r="P37" s="31">
        <f t="shared" si="6"/>
        <v>-1005398.6000000015</v>
      </c>
      <c r="Q37" s="31">
        <f t="shared" si="6"/>
        <v>-1092011.0399999993</v>
      </c>
      <c r="R37" s="31">
        <f t="shared" si="6"/>
        <v>-1237534.2800000003</v>
      </c>
      <c r="S37" s="31">
        <f t="shared" si="6"/>
        <v>-3084159.8900000011</v>
      </c>
      <c r="V37" s="31">
        <f>SUM(V38:V39)</f>
        <v>-15147788.23</v>
      </c>
    </row>
    <row r="38" spans="2:22" ht="17.45" customHeight="1">
      <c r="B38" s="26" t="s">
        <v>197</v>
      </c>
      <c r="C38" s="26"/>
      <c r="D38" s="26"/>
      <c r="E38" s="26"/>
      <c r="H38" s="32">
        <v>-347033.24</v>
      </c>
      <c r="I38" s="32">
        <v>-372816.75</v>
      </c>
      <c r="J38" s="32">
        <v>-330241.26999999996</v>
      </c>
      <c r="K38" s="32">
        <v>-325626.33999999997</v>
      </c>
      <c r="L38" s="32">
        <v>-367016.61000000004</v>
      </c>
      <c r="M38" s="32">
        <v>-2747277.55</v>
      </c>
      <c r="N38" s="32">
        <v>-330822.53000000003</v>
      </c>
      <c r="O38" s="32">
        <v>-374485.86</v>
      </c>
      <c r="P38" s="32">
        <v>-382086.67</v>
      </c>
      <c r="Q38" s="32">
        <v>-385446.76</v>
      </c>
      <c r="R38" s="32">
        <v>-354704.67</v>
      </c>
      <c r="S38" s="32">
        <v>-2897714.4600000004</v>
      </c>
      <c r="V38" s="32">
        <f>SUM(H38:S38)</f>
        <v>-9215272.7100000009</v>
      </c>
    </row>
    <row r="39" spans="2:22" ht="17.45" customHeight="1">
      <c r="B39" s="27" t="s">
        <v>198</v>
      </c>
      <c r="C39" s="27"/>
      <c r="D39" s="27"/>
      <c r="E39" s="27"/>
      <c r="H39" s="33">
        <v>-433387.91000000015</v>
      </c>
      <c r="I39" s="33">
        <v>-425696.88999999873</v>
      </c>
      <c r="J39" s="33">
        <v>-307696.31000000052</v>
      </c>
      <c r="K39" s="33">
        <v>-309261.6799999997</v>
      </c>
      <c r="L39" s="33">
        <v>-295685.94999999925</v>
      </c>
      <c r="M39" s="33">
        <v>-526340.7099999981</v>
      </c>
      <c r="N39" s="33">
        <v>-691190.7900000019</v>
      </c>
      <c r="O39" s="33">
        <v>-544104.03000000026</v>
      </c>
      <c r="P39" s="33">
        <v>-623311.93000000156</v>
      </c>
      <c r="Q39" s="33">
        <v>-706564.27999999933</v>
      </c>
      <c r="R39" s="33">
        <v>-882829.61000000034</v>
      </c>
      <c r="S39" s="33">
        <v>-186445.43000000063</v>
      </c>
      <c r="V39" s="33">
        <f>SUM(H39:S39)</f>
        <v>-5932515.5200000005</v>
      </c>
    </row>
    <row r="40" spans="2:22" ht="17.45" customHeight="1">
      <c r="B40" s="25" t="s">
        <v>199</v>
      </c>
      <c r="C40" s="25"/>
      <c r="D40" s="25"/>
      <c r="E40" s="25"/>
      <c r="H40" s="31">
        <f t="shared" ref="H40:S40" si="7">H30+H33+H37</f>
        <v>4274506.5848178044</v>
      </c>
      <c r="I40" s="31">
        <f t="shared" si="7"/>
        <v>5582000.6336378166</v>
      </c>
      <c r="J40" s="31">
        <f t="shared" si="7"/>
        <v>5420410.520000007</v>
      </c>
      <c r="K40" s="31">
        <f t="shared" si="7"/>
        <v>6755124.2699999996</v>
      </c>
      <c r="L40" s="31">
        <f t="shared" si="7"/>
        <v>4682536.1500000004</v>
      </c>
      <c r="M40" s="31">
        <f t="shared" si="7"/>
        <v>1621141.1775865015</v>
      </c>
      <c r="N40" s="31">
        <f t="shared" si="7"/>
        <v>3602658.3815552369</v>
      </c>
      <c r="O40" s="31">
        <f t="shared" si="7"/>
        <v>4254836.7484447621</v>
      </c>
      <c r="P40" s="31">
        <f t="shared" si="7"/>
        <v>8737844.290000001</v>
      </c>
      <c r="Q40" s="31">
        <f t="shared" si="7"/>
        <v>2031281.8900000069</v>
      </c>
      <c r="R40" s="31">
        <f t="shared" si="7"/>
        <v>5159002.6137442766</v>
      </c>
      <c r="S40" s="31">
        <f t="shared" si="7"/>
        <v>637061.77625572775</v>
      </c>
      <c r="V40" s="31">
        <f>V30+V33+V37</f>
        <v>52758405.036042139</v>
      </c>
    </row>
    <row r="41" spans="2:22" ht="17.45" customHeight="1">
      <c r="B41" s="28" t="s">
        <v>200</v>
      </c>
      <c r="C41" s="28"/>
      <c r="D41" s="28"/>
      <c r="E41" s="28"/>
      <c r="H41" s="34">
        <v>4651732.53</v>
      </c>
      <c r="I41" s="34">
        <v>4651732.53</v>
      </c>
      <c r="J41" s="34">
        <v>4651732.53</v>
      </c>
      <c r="K41" s="34">
        <v>4651732.53</v>
      </c>
      <c r="L41" s="34">
        <v>4651732.53</v>
      </c>
      <c r="M41" s="34">
        <v>4651732.53</v>
      </c>
      <c r="N41" s="34">
        <v>4393302.9450000003</v>
      </c>
      <c r="O41" s="34">
        <v>4393302.9450000003</v>
      </c>
      <c r="P41" s="34">
        <v>4393302.9450000003</v>
      </c>
      <c r="Q41" s="34">
        <v>4134873.3600000003</v>
      </c>
      <c r="R41" s="34">
        <v>4134873.3600000003</v>
      </c>
      <c r="S41" s="34">
        <v>4134873.3600000003</v>
      </c>
      <c r="V41" s="34">
        <f>SUM(H41:S41)</f>
        <v>53494924.095000006</v>
      </c>
    </row>
    <row r="42" spans="2:22" ht="17.45" customHeight="1">
      <c r="B42" s="29" t="s">
        <v>201</v>
      </c>
      <c r="C42" s="29"/>
      <c r="D42" s="29"/>
      <c r="E42" s="29"/>
      <c r="H42" s="100">
        <v>8.2701571974002228E-2</v>
      </c>
      <c r="I42" s="100">
        <v>0.10799848310010281</v>
      </c>
      <c r="J42" s="100">
        <v>0.10487209736454917</v>
      </c>
      <c r="K42" s="100">
        <v>0.1306956451986718</v>
      </c>
      <c r="L42" s="100">
        <v>9.0595977043417847E-2</v>
      </c>
      <c r="M42" s="100">
        <v>3.1365239734191079E-2</v>
      </c>
      <c r="N42" s="100">
        <v>6.9702901499362716E-2</v>
      </c>
      <c r="O42" s="100">
        <v>8.2321007257059237E-2</v>
      </c>
      <c r="P42" s="100">
        <v>0.16905657860341344</v>
      </c>
      <c r="Q42" s="100">
        <v>3.9300490499182002E-2</v>
      </c>
      <c r="R42" s="100">
        <v>9.9814473906775739E-2</v>
      </c>
      <c r="S42" s="100">
        <v>1.2325635554762977E-2</v>
      </c>
      <c r="V42" s="100">
        <f>AVERAGE(H42:S42)</f>
        <v>8.5062508477957585E-2</v>
      </c>
    </row>
    <row r="43" spans="2:22" ht="17.45" customHeight="1">
      <c r="B43" s="29" t="s">
        <v>202</v>
      </c>
      <c r="C43" s="29"/>
      <c r="D43" s="29"/>
      <c r="E43" s="29"/>
      <c r="H43" s="100">
        <v>0.09</v>
      </c>
      <c r="I43" s="100">
        <v>0.09</v>
      </c>
      <c r="J43" s="100">
        <v>0.09</v>
      </c>
      <c r="K43" s="100">
        <v>0.09</v>
      </c>
      <c r="L43" s="100">
        <v>0.09</v>
      </c>
      <c r="M43" s="100">
        <v>0.09</v>
      </c>
      <c r="N43" s="100">
        <v>8.4999999999999992E-2</v>
      </c>
      <c r="O43" s="100">
        <v>8.4999999999999992E-2</v>
      </c>
      <c r="P43" s="100">
        <v>8.4999999999999992E-2</v>
      </c>
      <c r="Q43" s="100">
        <v>0.08</v>
      </c>
      <c r="R43" s="100">
        <v>0.08</v>
      </c>
      <c r="S43" s="100">
        <v>0.08</v>
      </c>
      <c r="V43" s="100">
        <f>AVERAGE(H43:S43)</f>
        <v>8.6249999999999979E-2</v>
      </c>
    </row>
    <row r="44" spans="2:22" ht="17.45" customHeight="1">
      <c r="B44" s="29" t="s">
        <v>203</v>
      </c>
      <c r="C44" s="29"/>
      <c r="D44" s="29"/>
      <c r="E44" s="29"/>
      <c r="H44" s="35">
        <v>8.5986042542304109</v>
      </c>
      <c r="I44" s="35">
        <v>8.5366593306257847</v>
      </c>
      <c r="J44" s="35">
        <v>8.5883550646881197</v>
      </c>
      <c r="K44" s="35">
        <v>8.7361568500000004</v>
      </c>
      <c r="L44" s="35">
        <v>8.7676239411598331</v>
      </c>
      <c r="M44" s="35">
        <v>8.7745311255675329</v>
      </c>
      <c r="N44" s="35">
        <v>8.6578257293954923</v>
      </c>
      <c r="O44" s="35">
        <v>8.6865633191726097</v>
      </c>
      <c r="P44" s="35">
        <v>8.6586446383451019</v>
      </c>
      <c r="Q44" s="35">
        <v>8.6741225161972082</v>
      </c>
      <c r="R44" s="35">
        <v>8.8880728750541458</v>
      </c>
      <c r="S44" s="35">
        <v>8.8636195103203796</v>
      </c>
      <c r="V44" s="35" t="s">
        <v>204</v>
      </c>
    </row>
    <row r="45" spans="2:22" ht="17.45" customHeight="1">
      <c r="B45" s="29" t="s">
        <v>205</v>
      </c>
      <c r="C45" s="30"/>
      <c r="D45" s="30"/>
      <c r="E45" s="30"/>
      <c r="H45" s="35">
        <v>7.51</v>
      </c>
      <c r="I45" s="35">
        <v>7.71</v>
      </c>
      <c r="J45" s="35">
        <v>8.6999999999999993</v>
      </c>
      <c r="K45" s="36">
        <v>8.39</v>
      </c>
      <c r="L45" s="36">
        <v>8.3000000000000007</v>
      </c>
      <c r="M45" s="36">
        <v>8.39</v>
      </c>
      <c r="N45" s="36">
        <v>8.41</v>
      </c>
      <c r="O45" s="36">
        <v>8.2200000000000006</v>
      </c>
      <c r="P45" s="36">
        <v>8.4</v>
      </c>
      <c r="Q45" s="36">
        <v>8.6</v>
      </c>
      <c r="R45" s="36">
        <v>8.39</v>
      </c>
      <c r="S45" s="36">
        <v>8.19</v>
      </c>
      <c r="V45" s="35" t="s">
        <v>204</v>
      </c>
    </row>
    <row r="46" spans="2:22" ht="17.45" customHeight="1">
      <c r="I46" s="9"/>
      <c r="J46" s="9"/>
      <c r="K46" s="9"/>
      <c r="L46" s="9"/>
      <c r="M46" s="9"/>
      <c r="N46" s="9"/>
      <c r="O46" s="9"/>
      <c r="P46" s="9"/>
      <c r="Q46" s="9"/>
      <c r="R46" s="9"/>
      <c r="S46" s="9"/>
    </row>
    <row r="47" spans="2:22" ht="17.45" customHeight="1">
      <c r="B47" s="18" t="s">
        <v>207</v>
      </c>
      <c r="C47" s="15"/>
      <c r="D47" s="15"/>
      <c r="E47" s="15"/>
      <c r="F47" s="16"/>
      <c r="G47" s="16"/>
      <c r="H47" s="17">
        <v>45292</v>
      </c>
      <c r="I47" s="17">
        <v>45323</v>
      </c>
      <c r="J47" s="17">
        <v>45352</v>
      </c>
      <c r="K47" s="17">
        <v>45383</v>
      </c>
      <c r="L47" s="17">
        <v>45413</v>
      </c>
      <c r="M47" s="17">
        <v>45444</v>
      </c>
      <c r="N47" s="17">
        <v>45474</v>
      </c>
      <c r="O47" s="17">
        <v>45505</v>
      </c>
      <c r="P47" s="17">
        <v>45536</v>
      </c>
      <c r="Q47" s="17">
        <v>45566</v>
      </c>
      <c r="R47" s="17">
        <v>45597</v>
      </c>
      <c r="S47" s="17">
        <v>45627</v>
      </c>
      <c r="T47" s="16"/>
      <c r="V47" s="19">
        <v>2024</v>
      </c>
    </row>
    <row r="48" spans="2:22" ht="3" customHeight="1">
      <c r="B48" s="3"/>
      <c r="C48" s="6"/>
      <c r="D48" s="6"/>
      <c r="E48" s="6"/>
      <c r="H48" s="8"/>
      <c r="I48" s="8"/>
      <c r="J48" s="8"/>
      <c r="K48" s="8"/>
      <c r="L48" s="8"/>
      <c r="M48" s="8"/>
      <c r="N48" s="8"/>
      <c r="O48" s="8"/>
      <c r="P48" s="8"/>
      <c r="Q48" s="8"/>
      <c r="R48" s="8"/>
      <c r="S48" s="8"/>
      <c r="V48" s="7"/>
    </row>
    <row r="49" spans="2:22" ht="3" customHeight="1">
      <c r="B49" s="3"/>
      <c r="C49" s="6"/>
      <c r="D49" s="6"/>
      <c r="E49" s="6"/>
      <c r="H49" s="8"/>
      <c r="I49" s="8"/>
      <c r="J49" s="8"/>
      <c r="K49" s="8"/>
      <c r="L49" s="8"/>
      <c r="M49" s="8"/>
      <c r="N49" s="8"/>
      <c r="O49" s="8"/>
      <c r="P49" s="8"/>
      <c r="Q49" s="8"/>
      <c r="R49" s="8"/>
      <c r="S49" s="8"/>
      <c r="V49" s="7"/>
    </row>
    <row r="50" spans="2:22" ht="17.45" customHeight="1">
      <c r="B50" s="25" t="s">
        <v>190</v>
      </c>
      <c r="C50" s="25"/>
      <c r="D50" s="25"/>
      <c r="E50" s="25"/>
      <c r="H50" s="31">
        <f t="shared" ref="H50:S50" si="8">H51+H52</f>
        <v>4049051.6008217596</v>
      </c>
      <c r="I50" s="31">
        <f t="shared" si="8"/>
        <v>4818186.9991782401</v>
      </c>
      <c r="J50" s="31">
        <f t="shared" si="8"/>
        <v>4472974.68</v>
      </c>
      <c r="K50" s="31">
        <f t="shared" si="8"/>
        <v>6169266.8862667214</v>
      </c>
      <c r="L50" s="31">
        <f t="shared" si="8"/>
        <v>3756246.6626683436</v>
      </c>
      <c r="M50" s="31">
        <f t="shared" si="8"/>
        <v>7220049.3988669198</v>
      </c>
      <c r="N50" s="31">
        <f t="shared" si="8"/>
        <v>8341659.5911330814</v>
      </c>
      <c r="O50" s="31">
        <f t="shared" si="8"/>
        <v>3916404.8212900041</v>
      </c>
      <c r="P50" s="31">
        <f t="shared" si="8"/>
        <v>4652601.1987099946</v>
      </c>
      <c r="Q50" s="31">
        <f t="shared" si="8"/>
        <v>3641262.5592160001</v>
      </c>
      <c r="R50" s="31">
        <f t="shared" si="8"/>
        <v>4791983.5507839993</v>
      </c>
      <c r="S50" s="31">
        <f t="shared" si="8"/>
        <v>6232973.0800000001</v>
      </c>
      <c r="V50" s="31">
        <f>V51+V52</f>
        <v>62062661.02893506</v>
      </c>
    </row>
    <row r="51" spans="2:22" ht="17.45" customHeight="1">
      <c r="B51" s="26" t="s">
        <v>191</v>
      </c>
      <c r="C51" s="26"/>
      <c r="D51" s="26"/>
      <c r="E51" s="26"/>
      <c r="H51" s="32">
        <v>3073319.8855507993</v>
      </c>
      <c r="I51" s="32">
        <v>3008249.5490148296</v>
      </c>
      <c r="J51" s="32">
        <v>2994990.3869882203</v>
      </c>
      <c r="K51" s="32">
        <v>3167026.3476226302</v>
      </c>
      <c r="L51" s="32">
        <v>3180691.0239686775</v>
      </c>
      <c r="M51" s="32">
        <v>2920507.7457705978</v>
      </c>
      <c r="N51" s="32">
        <v>3052029.1454985207</v>
      </c>
      <c r="O51" s="32">
        <v>3235813.9713708642</v>
      </c>
      <c r="P51" s="32">
        <v>3347877.7815948492</v>
      </c>
      <c r="Q51" s="32">
        <v>3323472.06712894</v>
      </c>
      <c r="R51" s="32">
        <v>3392545.3912110692</v>
      </c>
      <c r="S51" s="32">
        <v>2815734.9654614003</v>
      </c>
      <c r="V51" s="32">
        <f>SUM(H51:S51)</f>
        <v>37512258.261181399</v>
      </c>
    </row>
    <row r="52" spans="2:22" ht="17.45" customHeight="1">
      <c r="B52" s="27" t="s">
        <v>192</v>
      </c>
      <c r="C52" s="27"/>
      <c r="D52" s="27"/>
      <c r="E52" s="27"/>
      <c r="H52" s="33">
        <v>975731.71527096024</v>
      </c>
      <c r="I52" s="33">
        <v>1809937.4501634107</v>
      </c>
      <c r="J52" s="33">
        <v>1477984.2930117794</v>
      </c>
      <c r="K52" s="33">
        <v>3002240.5386440908</v>
      </c>
      <c r="L52" s="33">
        <v>575555.63869966636</v>
      </c>
      <c r="M52" s="33">
        <v>4299541.653096322</v>
      </c>
      <c r="N52" s="33">
        <v>5289630.4456345607</v>
      </c>
      <c r="O52" s="33">
        <v>680590.84991914011</v>
      </c>
      <c r="P52" s="33">
        <v>1304723.4171151454</v>
      </c>
      <c r="Q52" s="33">
        <v>317790.49208706006</v>
      </c>
      <c r="R52" s="33">
        <v>1399438.1595729303</v>
      </c>
      <c r="S52" s="33">
        <v>3417238.1145385993</v>
      </c>
      <c r="V52" s="33">
        <f>SUM(H52:S52)</f>
        <v>24550402.767753664</v>
      </c>
    </row>
    <row r="53" spans="2:22" ht="17.45" customHeight="1">
      <c r="B53" s="25" t="s">
        <v>193</v>
      </c>
      <c r="C53" s="25"/>
      <c r="D53" s="25"/>
      <c r="E53" s="25"/>
      <c r="H53" s="31">
        <f t="shared" ref="H53:S53" si="9">SUM(H54:H55)</f>
        <v>199420.85999999772</v>
      </c>
      <c r="I53" s="31">
        <f t="shared" si="9"/>
        <v>229654.49999999814</v>
      </c>
      <c r="J53" s="31">
        <f t="shared" si="9"/>
        <v>93565.720000000671</v>
      </c>
      <c r="K53" s="31">
        <f t="shared" si="9"/>
        <v>116962.23999999836</v>
      </c>
      <c r="L53" s="31">
        <f t="shared" si="9"/>
        <v>100297.3200000003</v>
      </c>
      <c r="M53" s="31">
        <f t="shared" si="9"/>
        <v>99019.640000000596</v>
      </c>
      <c r="N53" s="31">
        <f t="shared" si="9"/>
        <v>85684.769999999669</v>
      </c>
      <c r="O53" s="31">
        <f t="shared" si="9"/>
        <v>45763.460000000894</v>
      </c>
      <c r="P53" s="31">
        <f t="shared" si="9"/>
        <v>90600.359999998007</v>
      </c>
      <c r="Q53" s="31">
        <f t="shared" si="9"/>
        <v>190376.55000000168</v>
      </c>
      <c r="R53" s="31">
        <f t="shared" si="9"/>
        <v>42939.849999999627</v>
      </c>
      <c r="S53" s="31">
        <f t="shared" si="9"/>
        <v>74893.630000014789</v>
      </c>
      <c r="V53" s="31">
        <f>SUM(V54:V55)</f>
        <v>1369178.9000000106</v>
      </c>
    </row>
    <row r="54" spans="2:22" ht="17.45" customHeight="1">
      <c r="B54" s="26" t="s">
        <v>194</v>
      </c>
      <c r="C54" s="26"/>
      <c r="D54" s="26"/>
      <c r="E54" s="26"/>
      <c r="H54" s="32">
        <v>0</v>
      </c>
      <c r="I54" s="32">
        <v>0</v>
      </c>
      <c r="J54" s="32">
        <v>0</v>
      </c>
      <c r="K54" s="32">
        <v>0</v>
      </c>
      <c r="L54" s="32">
        <v>0</v>
      </c>
      <c r="M54" s="32">
        <v>0</v>
      </c>
      <c r="N54" s="32">
        <v>0</v>
      </c>
      <c r="O54" s="32">
        <v>0</v>
      </c>
      <c r="P54" s="32">
        <v>0</v>
      </c>
      <c r="Q54" s="32">
        <v>0</v>
      </c>
      <c r="R54" s="32">
        <v>0</v>
      </c>
      <c r="S54" s="32">
        <v>0</v>
      </c>
      <c r="V54" s="32">
        <f>SUM(H54:S54)</f>
        <v>0</v>
      </c>
    </row>
    <row r="55" spans="2:22" ht="17.45" customHeight="1">
      <c r="B55" s="27" t="s">
        <v>195</v>
      </c>
      <c r="C55" s="27"/>
      <c r="D55" s="27"/>
      <c r="E55" s="27"/>
      <c r="H55" s="33">
        <v>199420.85999999772</v>
      </c>
      <c r="I55" s="33">
        <v>229654.49999999814</v>
      </c>
      <c r="J55" s="33">
        <v>93565.720000000671</v>
      </c>
      <c r="K55" s="33">
        <v>116962.23999999836</v>
      </c>
      <c r="L55" s="33">
        <v>100297.3200000003</v>
      </c>
      <c r="M55" s="33">
        <v>99019.640000000596</v>
      </c>
      <c r="N55" s="33">
        <v>85684.769999999669</v>
      </c>
      <c r="O55" s="33">
        <v>45763.460000000894</v>
      </c>
      <c r="P55" s="33">
        <v>90600.359999998007</v>
      </c>
      <c r="Q55" s="33">
        <v>190376.55000000168</v>
      </c>
      <c r="R55" s="33">
        <v>42939.849999999627</v>
      </c>
      <c r="S55" s="33">
        <v>74893.630000014789</v>
      </c>
      <c r="V55" s="33">
        <f>SUM(H55:S55)</f>
        <v>1369178.9000000106</v>
      </c>
    </row>
    <row r="56" spans="2:22" ht="17.45" customHeight="1">
      <c r="B56" s="25" t="s">
        <v>196</v>
      </c>
      <c r="C56" s="25"/>
      <c r="D56" s="25"/>
      <c r="E56" s="25"/>
      <c r="H56" s="31">
        <f t="shared" ref="H56:S56" si="10">SUM(H57:H58)</f>
        <v>-183010.43</v>
      </c>
      <c r="I56" s="31">
        <f t="shared" si="10"/>
        <v>-371832.16</v>
      </c>
      <c r="J56" s="31">
        <f t="shared" si="10"/>
        <v>-327225.44</v>
      </c>
      <c r="K56" s="31">
        <f t="shared" si="10"/>
        <v>-341117.86000000004</v>
      </c>
      <c r="L56" s="31">
        <f t="shared" si="10"/>
        <v>-410968.53</v>
      </c>
      <c r="M56" s="31">
        <f t="shared" si="10"/>
        <v>-6411755.1300000008</v>
      </c>
      <c r="N56" s="31">
        <f t="shared" si="10"/>
        <v>-713575.28000000189</v>
      </c>
      <c r="O56" s="31">
        <f t="shared" si="10"/>
        <v>-753531.83000000124</v>
      </c>
      <c r="P56" s="31">
        <f t="shared" si="10"/>
        <v>-707209.35999999894</v>
      </c>
      <c r="Q56" s="31">
        <f t="shared" si="10"/>
        <v>-765561.8600000008</v>
      </c>
      <c r="R56" s="31">
        <f t="shared" si="10"/>
        <v>-714050.30999999959</v>
      </c>
      <c r="S56" s="31">
        <f t="shared" si="10"/>
        <v>-2616089.87</v>
      </c>
      <c r="V56" s="31">
        <f>SUM(V57:V58)</f>
        <v>-14315928.060000002</v>
      </c>
    </row>
    <row r="57" spans="2:22" ht="17.45" customHeight="1">
      <c r="B57" s="26" t="s">
        <v>197</v>
      </c>
      <c r="C57" s="26"/>
      <c r="D57" s="26"/>
      <c r="E57" s="26"/>
      <c r="H57" s="32">
        <v>-183010.43</v>
      </c>
      <c r="I57" s="32">
        <v>-371832.16</v>
      </c>
      <c r="J57" s="32">
        <v>-327225.44</v>
      </c>
      <c r="K57" s="32">
        <v>-341117.86000000004</v>
      </c>
      <c r="L57" s="32">
        <v>-410968.53</v>
      </c>
      <c r="M57" s="32">
        <v>-1476095.08</v>
      </c>
      <c r="N57" s="32">
        <v>-341792.53000000009</v>
      </c>
      <c r="O57" s="32">
        <v>-394518.72</v>
      </c>
      <c r="P57" s="32">
        <v>-358928.48000000004</v>
      </c>
      <c r="Q57" s="32">
        <v>-375080.22999999992</v>
      </c>
      <c r="R57" s="32">
        <v>-378556.71</v>
      </c>
      <c r="S57" s="32">
        <v>-2220807.04</v>
      </c>
      <c r="V57" s="32">
        <f>SUM(H57:S57)</f>
        <v>-7179933.21</v>
      </c>
    </row>
    <row r="58" spans="2:22" ht="17.45" customHeight="1">
      <c r="B58" s="27" t="s">
        <v>198</v>
      </c>
      <c r="C58" s="27"/>
      <c r="D58" s="27"/>
      <c r="E58" s="27"/>
      <c r="H58" s="33"/>
      <c r="I58" s="33"/>
      <c r="J58" s="33"/>
      <c r="K58" s="33"/>
      <c r="L58" s="33"/>
      <c r="M58" s="33">
        <v>-4935660.0500000007</v>
      </c>
      <c r="N58" s="33">
        <v>-371782.75000000186</v>
      </c>
      <c r="O58" s="33">
        <v>-359013.11000000127</v>
      </c>
      <c r="P58" s="33">
        <v>-348280.87999999896</v>
      </c>
      <c r="Q58" s="33">
        <v>-390481.63000000082</v>
      </c>
      <c r="R58" s="33">
        <v>-335493.59999999963</v>
      </c>
      <c r="S58" s="33">
        <v>-395282.83000000007</v>
      </c>
      <c r="V58" s="33">
        <f>SUM(H58:S58)</f>
        <v>-7135994.8500000034</v>
      </c>
    </row>
    <row r="59" spans="2:22" ht="17.45" customHeight="1">
      <c r="B59" s="25" t="s">
        <v>199</v>
      </c>
      <c r="C59" s="25"/>
      <c r="D59" s="25"/>
      <c r="E59" s="25"/>
      <c r="H59" s="31">
        <f t="shared" ref="H59:S59" si="11">H50+H53+H56</f>
        <v>4065462.0308217569</v>
      </c>
      <c r="I59" s="31">
        <f t="shared" si="11"/>
        <v>4676009.3391782381</v>
      </c>
      <c r="J59" s="31">
        <f t="shared" si="11"/>
        <v>4239314.96</v>
      </c>
      <c r="K59" s="31">
        <f t="shared" si="11"/>
        <v>5945111.2662667194</v>
      </c>
      <c r="L59" s="31">
        <f t="shared" si="11"/>
        <v>3445575.4526683437</v>
      </c>
      <c r="M59" s="31">
        <f t="shared" si="11"/>
        <v>907313.90886691958</v>
      </c>
      <c r="N59" s="31">
        <f t="shared" si="11"/>
        <v>7713769.0811330797</v>
      </c>
      <c r="O59" s="31">
        <f t="shared" si="11"/>
        <v>3208636.451290004</v>
      </c>
      <c r="P59" s="31">
        <f t="shared" si="11"/>
        <v>4035992.1987099932</v>
      </c>
      <c r="Q59" s="31">
        <f t="shared" si="11"/>
        <v>3066077.249216001</v>
      </c>
      <c r="R59" s="31">
        <f t="shared" si="11"/>
        <v>4120873.0907839993</v>
      </c>
      <c r="S59" s="31">
        <f t="shared" si="11"/>
        <v>3691776.8400000148</v>
      </c>
      <c r="V59" s="31">
        <f>V50+V53+V56</f>
        <v>49115911.868935071</v>
      </c>
    </row>
    <row r="60" spans="2:22" ht="17.45" customHeight="1">
      <c r="B60" s="28" t="s">
        <v>200</v>
      </c>
      <c r="C60" s="28"/>
      <c r="D60" s="28"/>
      <c r="E60" s="28"/>
      <c r="H60" s="34">
        <v>4125412.0000000005</v>
      </c>
      <c r="I60" s="34">
        <v>4125412.0000000005</v>
      </c>
      <c r="J60" s="34">
        <v>4125412.0000000005</v>
      </c>
      <c r="K60" s="34">
        <v>4125412.0000000005</v>
      </c>
      <c r="L60" s="34">
        <v>4125412.0000000005</v>
      </c>
      <c r="M60" s="34">
        <v>4125412.0000000005</v>
      </c>
      <c r="N60" s="34">
        <v>4125412.0000000005</v>
      </c>
      <c r="O60" s="34">
        <v>4125412.0000000005</v>
      </c>
      <c r="P60" s="34">
        <v>4125436.3130000005</v>
      </c>
      <c r="Q60" s="34">
        <v>4126737.4770000009</v>
      </c>
      <c r="R60" s="34">
        <v>4134873.3600000003</v>
      </c>
      <c r="S60" s="34">
        <v>4134873.3600000003</v>
      </c>
      <c r="V60" s="34">
        <f>SUM(H60:S60)</f>
        <v>49525216.509999998</v>
      </c>
    </row>
    <row r="61" spans="2:22" ht="17.45" customHeight="1">
      <c r="B61" s="29" t="s">
        <v>201</v>
      </c>
      <c r="C61" s="29"/>
      <c r="D61" s="29"/>
      <c r="E61" s="29"/>
      <c r="H61" s="100">
        <v>7.8837450045168955E-2</v>
      </c>
      <c r="I61" s="100">
        <v>9.067718500219106E-2</v>
      </c>
      <c r="J61" s="100">
        <v>8.2208806490115416E-2</v>
      </c>
      <c r="K61" s="100">
        <v>0.11528761280117902</v>
      </c>
      <c r="L61" s="100">
        <v>6.6816607944483491E-2</v>
      </c>
      <c r="M61" s="100">
        <v>1.7594633629163237E-2</v>
      </c>
      <c r="N61" s="100">
        <v>0.14958542964694102</v>
      </c>
      <c r="O61" s="100">
        <v>6.2221886226927224E-2</v>
      </c>
      <c r="P61" s="100">
        <v>7.8265499508121741E-2</v>
      </c>
      <c r="Q61" s="100">
        <v>5.9431674164248341E-2</v>
      </c>
      <c r="R61" s="100">
        <v>7.9729127970855171E-2</v>
      </c>
      <c r="S61" s="100">
        <v>7.1427132462407769E-2</v>
      </c>
      <c r="V61" s="100">
        <f>AVERAGE(H61:S61)</f>
        <v>7.9340253824316878E-2</v>
      </c>
    </row>
    <row r="62" spans="2:22" ht="17.45" customHeight="1">
      <c r="B62" s="29" t="s">
        <v>202</v>
      </c>
      <c r="C62" s="29"/>
      <c r="D62" s="29"/>
      <c r="E62" s="29"/>
      <c r="H62" s="100">
        <v>0.08</v>
      </c>
      <c r="I62" s="100">
        <v>0.08</v>
      </c>
      <c r="J62" s="100">
        <v>0.08</v>
      </c>
      <c r="K62" s="100">
        <v>0.08</v>
      </c>
      <c r="L62" s="100">
        <v>0.08</v>
      </c>
      <c r="M62" s="100">
        <v>0.08</v>
      </c>
      <c r="N62" s="100">
        <v>0.08</v>
      </c>
      <c r="O62" s="100">
        <v>0.08</v>
      </c>
      <c r="P62" s="100">
        <v>0.08</v>
      </c>
      <c r="Q62" s="100">
        <v>8.0000000000000016E-2</v>
      </c>
      <c r="R62" s="100">
        <v>0.08</v>
      </c>
      <c r="S62" s="100">
        <v>0.08</v>
      </c>
      <c r="V62" s="100">
        <f>AVERAGE(H62:S62)</f>
        <v>0.08</v>
      </c>
    </row>
    <row r="63" spans="2:22" ht="17.45" customHeight="1">
      <c r="B63" s="29" t="s">
        <v>203</v>
      </c>
      <c r="C63" s="29"/>
      <c r="D63" s="29"/>
      <c r="E63" s="29"/>
      <c r="H63" s="35">
        <v>9.2557241714524494</v>
      </c>
      <c r="I63" s="35">
        <v>9.2345112354354004</v>
      </c>
      <c r="J63" s="35">
        <v>9.1825734600000004</v>
      </c>
      <c r="K63" s="35">
        <v>8.9971867285012994</v>
      </c>
      <c r="L63" s="35">
        <v>9.0372671925131396</v>
      </c>
      <c r="M63" s="35">
        <v>8.9215564335392497</v>
      </c>
      <c r="N63" s="35">
        <v>9.0021478690613197</v>
      </c>
      <c r="O63" s="35">
        <v>8.99598911</v>
      </c>
      <c r="P63" s="35">
        <v>8.8908466885149906</v>
      </c>
      <c r="Q63" s="35">
        <v>8.8051403750219368</v>
      </c>
      <c r="R63" s="35">
        <v>8.7325653775282728</v>
      </c>
      <c r="S63" s="35">
        <v>8.5149984050781189</v>
      </c>
      <c r="V63" s="35" t="s">
        <v>204</v>
      </c>
    </row>
    <row r="64" spans="2:22" ht="17.45" customHeight="1">
      <c r="B64" s="29" t="s">
        <v>205</v>
      </c>
      <c r="C64" s="30"/>
      <c r="D64" s="30"/>
      <c r="E64" s="30"/>
      <c r="H64" s="35">
        <v>8.81</v>
      </c>
      <c r="I64" s="35">
        <v>8.7799999999999994</v>
      </c>
      <c r="J64" s="35">
        <v>8.7899999999999991</v>
      </c>
      <c r="K64" s="36">
        <v>8.68</v>
      </c>
      <c r="L64" s="36">
        <v>8.6999999999999993</v>
      </c>
      <c r="M64" s="36">
        <v>8.3699999999999992</v>
      </c>
      <c r="N64" s="36">
        <v>8.7100000000000009</v>
      </c>
      <c r="O64" s="36">
        <v>8.73</v>
      </c>
      <c r="P64" s="36">
        <v>8.5299999999999994</v>
      </c>
      <c r="Q64" s="36">
        <v>8.25</v>
      </c>
      <c r="R64" s="36">
        <v>8.0399999999999991</v>
      </c>
      <c r="S64" s="36">
        <v>7.85</v>
      </c>
      <c r="V64" s="35" t="s">
        <v>204</v>
      </c>
    </row>
    <row r="65" spans="2:22" ht="17.45" customHeight="1">
      <c r="I65" s="9"/>
      <c r="J65" s="9"/>
      <c r="K65" s="9"/>
      <c r="L65" s="9"/>
      <c r="M65" s="9"/>
      <c r="N65" s="9"/>
      <c r="O65" s="9"/>
      <c r="P65" s="9"/>
      <c r="Q65" s="9"/>
      <c r="R65" s="9"/>
      <c r="S65" s="9"/>
    </row>
    <row r="66" spans="2:22" ht="24.95" customHeight="1">
      <c r="B66" s="18" t="s">
        <v>208</v>
      </c>
      <c r="C66" s="15"/>
      <c r="D66" s="15"/>
      <c r="E66" s="15"/>
      <c r="F66" s="16"/>
      <c r="G66" s="16"/>
      <c r="H66" s="17">
        <v>44927</v>
      </c>
      <c r="I66" s="17">
        <v>44958</v>
      </c>
      <c r="J66" s="17">
        <v>44986</v>
      </c>
      <c r="K66" s="17">
        <v>45017</v>
      </c>
      <c r="L66" s="17">
        <v>45047</v>
      </c>
      <c r="M66" s="17">
        <v>45078</v>
      </c>
      <c r="N66" s="17">
        <v>45108</v>
      </c>
      <c r="O66" s="17">
        <v>45139</v>
      </c>
      <c r="P66" s="17">
        <v>45170</v>
      </c>
      <c r="Q66" s="17">
        <v>45200</v>
      </c>
      <c r="R66" s="17">
        <v>45231</v>
      </c>
      <c r="S66" s="17">
        <v>45261</v>
      </c>
      <c r="T66" s="16"/>
      <c r="V66" s="19">
        <v>2023</v>
      </c>
    </row>
    <row r="67" spans="2:22" ht="5.0999999999999996" customHeight="1">
      <c r="B67" s="3"/>
      <c r="C67" s="6"/>
      <c r="D67" s="6"/>
      <c r="E67" s="6"/>
      <c r="H67" s="8"/>
      <c r="I67" s="8"/>
      <c r="J67" s="8"/>
      <c r="K67" s="8"/>
      <c r="L67" s="8"/>
      <c r="M67" s="8"/>
      <c r="N67" s="8"/>
      <c r="O67" s="8"/>
      <c r="P67" s="8"/>
      <c r="Q67" s="8"/>
      <c r="R67" s="8"/>
      <c r="S67" s="8"/>
      <c r="V67" s="7"/>
    </row>
    <row r="68" spans="2:22" ht="5.0999999999999996" customHeight="1">
      <c r="B68" s="3"/>
      <c r="C68" s="6"/>
      <c r="D68" s="6"/>
      <c r="E68" s="6"/>
      <c r="H68" s="8"/>
      <c r="I68" s="8"/>
      <c r="J68" s="8"/>
      <c r="K68" s="8"/>
      <c r="L68" s="8"/>
      <c r="M68" s="8"/>
      <c r="N68" s="8"/>
      <c r="O68" s="8"/>
      <c r="P68" s="8"/>
      <c r="Q68" s="8"/>
      <c r="R68" s="8"/>
      <c r="S68" s="8"/>
      <c r="V68" s="7"/>
    </row>
    <row r="69" spans="2:22" ht="16.5" customHeight="1">
      <c r="B69" s="25" t="s">
        <v>190</v>
      </c>
      <c r="C69" s="25"/>
      <c r="D69" s="25"/>
      <c r="E69" s="25"/>
      <c r="H69" s="31">
        <f t="shared" ref="H69:S69" si="12">H70+H71</f>
        <v>4829206.4400000004</v>
      </c>
      <c r="I69" s="31">
        <f t="shared" si="12"/>
        <v>5623844.3100000005</v>
      </c>
      <c r="J69" s="31">
        <f t="shared" si="12"/>
        <v>6155717.8399999961</v>
      </c>
      <c r="K69" s="31">
        <f t="shared" si="12"/>
        <v>6060856.2399999993</v>
      </c>
      <c r="L69" s="31">
        <f t="shared" si="12"/>
        <v>4928501.93</v>
      </c>
      <c r="M69" s="31">
        <f t="shared" si="12"/>
        <v>4729980.5999999996</v>
      </c>
      <c r="N69" s="31">
        <f t="shared" si="12"/>
        <v>4794628.7699999996</v>
      </c>
      <c r="O69" s="31">
        <f t="shared" si="12"/>
        <v>7880576.8200000003</v>
      </c>
      <c r="P69" s="31">
        <f t="shared" si="12"/>
        <v>3942404</v>
      </c>
      <c r="Q69" s="31">
        <f t="shared" si="12"/>
        <v>4425077.2299999995</v>
      </c>
      <c r="R69" s="31">
        <f t="shared" si="12"/>
        <v>4525935.1400000006</v>
      </c>
      <c r="S69" s="31">
        <f t="shared" si="12"/>
        <v>4281619.8499999996</v>
      </c>
      <c r="V69" s="31">
        <f>V70+V71</f>
        <v>62178349.170000002</v>
      </c>
    </row>
    <row r="70" spans="2:22" ht="16.5" customHeight="1">
      <c r="B70" s="26" t="s">
        <v>191</v>
      </c>
      <c r="C70" s="26"/>
      <c r="D70" s="26"/>
      <c r="E70" s="26"/>
      <c r="H70" s="32">
        <v>2774344.6800000006</v>
      </c>
      <c r="I70" s="32">
        <v>2828891.78</v>
      </c>
      <c r="J70" s="32">
        <v>2689322.49</v>
      </c>
      <c r="K70" s="32">
        <v>2779088.2800000003</v>
      </c>
      <c r="L70" s="32">
        <v>2739368.81</v>
      </c>
      <c r="M70" s="32">
        <v>2819013.14</v>
      </c>
      <c r="N70" s="32">
        <v>3174860.5440849997</v>
      </c>
      <c r="O70" s="32">
        <v>2935751.8856219403</v>
      </c>
      <c r="P70" s="32">
        <v>2844639.3628897481</v>
      </c>
      <c r="Q70" s="32">
        <v>3148124.3724011206</v>
      </c>
      <c r="R70" s="32">
        <v>3186170.9237713595</v>
      </c>
      <c r="S70" s="32">
        <v>3115583.7852167999</v>
      </c>
      <c r="V70" s="32">
        <f>SUM(H70:S70)</f>
        <v>35035160.053985968</v>
      </c>
    </row>
    <row r="71" spans="2:22" ht="16.5" customHeight="1">
      <c r="B71" s="27" t="s">
        <v>192</v>
      </c>
      <c r="C71" s="27"/>
      <c r="D71" s="27"/>
      <c r="E71" s="27"/>
      <c r="H71" s="33">
        <v>2054861.7599999995</v>
      </c>
      <c r="I71" s="33">
        <v>2794952.5300000003</v>
      </c>
      <c r="J71" s="33">
        <v>3466395.3499999954</v>
      </c>
      <c r="K71" s="33">
        <v>3281767.959999999</v>
      </c>
      <c r="L71" s="33">
        <v>2189133.12</v>
      </c>
      <c r="M71" s="33">
        <v>1910967.46</v>
      </c>
      <c r="N71" s="33">
        <v>1619768.2259150003</v>
      </c>
      <c r="O71" s="33">
        <v>4944824.9343780596</v>
      </c>
      <c r="P71" s="33">
        <v>1097764.6371102517</v>
      </c>
      <c r="Q71" s="33">
        <v>1276952.8575988787</v>
      </c>
      <c r="R71" s="33">
        <v>1339764.2162286413</v>
      </c>
      <c r="S71" s="33">
        <v>1166036.0647831999</v>
      </c>
      <c r="V71" s="33">
        <f>SUM(H71:S71)</f>
        <v>27143189.11601403</v>
      </c>
    </row>
    <row r="72" spans="2:22" ht="16.5" customHeight="1">
      <c r="B72" s="25" t="s">
        <v>193</v>
      </c>
      <c r="C72" s="25"/>
      <c r="D72" s="25"/>
      <c r="E72" s="25"/>
      <c r="H72" s="31">
        <f t="shared" ref="H72:S72" si="13">SUM(H73:H74)</f>
        <v>42803.889999999665</v>
      </c>
      <c r="I72" s="31">
        <f t="shared" si="13"/>
        <v>35302.010000000708</v>
      </c>
      <c r="J72" s="31">
        <f t="shared" si="13"/>
        <v>46219.189999998547</v>
      </c>
      <c r="K72" s="31">
        <f t="shared" si="13"/>
        <v>33327.620000001043</v>
      </c>
      <c r="L72" s="31">
        <f t="shared" si="13"/>
        <v>29874.300000000279</v>
      </c>
      <c r="M72" s="31">
        <f t="shared" si="13"/>
        <v>41479.089999988675</v>
      </c>
      <c r="N72" s="31">
        <f t="shared" si="13"/>
        <v>50522.800000008196</v>
      </c>
      <c r="O72" s="31">
        <f t="shared" si="13"/>
        <v>441088.59999998659</v>
      </c>
      <c r="P72" s="31">
        <f t="shared" si="13"/>
        <v>269946.74999999255</v>
      </c>
      <c r="Q72" s="31">
        <f t="shared" si="13"/>
        <v>93635.279999999329</v>
      </c>
      <c r="R72" s="31">
        <f t="shared" si="13"/>
        <v>81319.160000002012</v>
      </c>
      <c r="S72" s="31">
        <f t="shared" si="13"/>
        <v>126067.71000000089</v>
      </c>
      <c r="V72" s="31">
        <f>SUM(V73:V74)</f>
        <v>1291586.3999999785</v>
      </c>
    </row>
    <row r="73" spans="2:22" ht="16.5" customHeight="1">
      <c r="B73" s="26" t="s">
        <v>194</v>
      </c>
      <c r="C73" s="26"/>
      <c r="D73" s="26"/>
      <c r="E73" s="26"/>
      <c r="H73" s="32">
        <v>0</v>
      </c>
      <c r="I73" s="32">
        <v>0</v>
      </c>
      <c r="J73" s="32">
        <v>0</v>
      </c>
      <c r="K73" s="32">
        <v>0</v>
      </c>
      <c r="L73" s="32">
        <v>0</v>
      </c>
      <c r="M73" s="32">
        <v>0</v>
      </c>
      <c r="N73" s="32">
        <v>0</v>
      </c>
      <c r="O73" s="32">
        <v>0</v>
      </c>
      <c r="P73" s="32">
        <v>0</v>
      </c>
      <c r="Q73" s="32">
        <v>0</v>
      </c>
      <c r="R73" s="32">
        <v>0</v>
      </c>
      <c r="S73" s="32">
        <v>0</v>
      </c>
      <c r="V73" s="32">
        <f>SUM(H73:S73)</f>
        <v>0</v>
      </c>
    </row>
    <row r="74" spans="2:22" ht="16.5" customHeight="1">
      <c r="B74" s="27" t="s">
        <v>195</v>
      </c>
      <c r="C74" s="27"/>
      <c r="D74" s="27"/>
      <c r="E74" s="27"/>
      <c r="H74" s="33">
        <v>42803.889999999665</v>
      </c>
      <c r="I74" s="33">
        <v>35302.010000000708</v>
      </c>
      <c r="J74" s="33">
        <v>46219.189999998547</v>
      </c>
      <c r="K74" s="33">
        <v>33327.620000001043</v>
      </c>
      <c r="L74" s="33">
        <v>29874.300000000279</v>
      </c>
      <c r="M74" s="33">
        <v>41479.089999988675</v>
      </c>
      <c r="N74" s="33">
        <v>50522.800000008196</v>
      </c>
      <c r="O74" s="33">
        <v>441088.59999998659</v>
      </c>
      <c r="P74" s="33">
        <v>269946.74999999255</v>
      </c>
      <c r="Q74" s="33">
        <v>93635.279999999329</v>
      </c>
      <c r="R74" s="33">
        <v>81319.160000002012</v>
      </c>
      <c r="S74" s="33">
        <v>126067.71000000089</v>
      </c>
      <c r="V74" s="33">
        <f>SUM(H74:S74)</f>
        <v>1291586.3999999785</v>
      </c>
    </row>
    <row r="75" spans="2:22" ht="16.5" customHeight="1">
      <c r="B75" s="25" t="s">
        <v>196</v>
      </c>
      <c r="C75" s="25"/>
      <c r="D75" s="25"/>
      <c r="E75" s="25"/>
      <c r="H75" s="31">
        <f t="shared" ref="H75:S75" si="14">H76</f>
        <v>-339648.51999999996</v>
      </c>
      <c r="I75" s="31">
        <f t="shared" si="14"/>
        <v>-354829.61000000004</v>
      </c>
      <c r="J75" s="31">
        <f t="shared" si="14"/>
        <v>-280536.32999999996</v>
      </c>
      <c r="K75" s="31">
        <f t="shared" si="14"/>
        <v>-628651.0299999998</v>
      </c>
      <c r="L75" s="31">
        <f t="shared" si="14"/>
        <v>-594965.07000000007</v>
      </c>
      <c r="M75" s="31">
        <f t="shared" si="14"/>
        <v>-1155722.4700000002</v>
      </c>
      <c r="N75" s="31">
        <f t="shared" si="14"/>
        <v>-516500.57999999996</v>
      </c>
      <c r="O75" s="31">
        <f t="shared" si="14"/>
        <v>-343389.58</v>
      </c>
      <c r="P75" s="31">
        <f t="shared" si="14"/>
        <v>-447341.3299999999</v>
      </c>
      <c r="Q75" s="31">
        <f t="shared" si="14"/>
        <v>-328538.15000000002</v>
      </c>
      <c r="R75" s="31">
        <f t="shared" si="14"/>
        <v>-339235.04</v>
      </c>
      <c r="S75" s="31">
        <f t="shared" si="14"/>
        <v>-1405652.6200000003</v>
      </c>
      <c r="V75" s="31">
        <f>V76</f>
        <v>-6735010.3300000001</v>
      </c>
    </row>
    <row r="76" spans="2:22" ht="16.5" customHeight="1">
      <c r="B76" s="27" t="s">
        <v>197</v>
      </c>
      <c r="C76" s="27"/>
      <c r="D76" s="27"/>
      <c r="E76" s="27"/>
      <c r="H76" s="33">
        <v>-339648.51999999996</v>
      </c>
      <c r="I76" s="33">
        <v>-354829.61000000004</v>
      </c>
      <c r="J76" s="33">
        <v>-280536.32999999996</v>
      </c>
      <c r="K76" s="33">
        <v>-628651.0299999998</v>
      </c>
      <c r="L76" s="33">
        <v>-594965.07000000007</v>
      </c>
      <c r="M76" s="33">
        <v>-1155722.4700000002</v>
      </c>
      <c r="N76" s="33">
        <v>-516500.57999999996</v>
      </c>
      <c r="O76" s="33">
        <v>-343389.58</v>
      </c>
      <c r="P76" s="33">
        <v>-447341.3299999999</v>
      </c>
      <c r="Q76" s="33">
        <v>-328538.15000000002</v>
      </c>
      <c r="R76" s="33">
        <v>-339235.04</v>
      </c>
      <c r="S76" s="33">
        <v>-1405652.6200000003</v>
      </c>
      <c r="V76" s="33">
        <f>SUM(H76:S76)</f>
        <v>-6735010.3300000001</v>
      </c>
    </row>
    <row r="77" spans="2:22" ht="16.5" customHeight="1">
      <c r="B77" s="25" t="s">
        <v>199</v>
      </c>
      <c r="C77" s="25"/>
      <c r="D77" s="25"/>
      <c r="E77" s="25"/>
      <c r="H77" s="31">
        <f t="shared" ref="H77:S77" si="15">H69+H72+H75</f>
        <v>4532361.8100000005</v>
      </c>
      <c r="I77" s="31">
        <f t="shared" si="15"/>
        <v>5304316.7100000009</v>
      </c>
      <c r="J77" s="31">
        <f t="shared" si="15"/>
        <v>5921400.6999999946</v>
      </c>
      <c r="K77" s="31">
        <f t="shared" si="15"/>
        <v>5465532.8300000001</v>
      </c>
      <c r="L77" s="31">
        <f t="shared" si="15"/>
        <v>4363411.16</v>
      </c>
      <c r="M77" s="31">
        <f t="shared" si="15"/>
        <v>3615737.2199999881</v>
      </c>
      <c r="N77" s="31">
        <f t="shared" si="15"/>
        <v>4328650.9900000077</v>
      </c>
      <c r="O77" s="31">
        <f t="shared" si="15"/>
        <v>7978275.8399999868</v>
      </c>
      <c r="P77" s="31">
        <f t="shared" si="15"/>
        <v>3765009.4199999925</v>
      </c>
      <c r="Q77" s="31">
        <f t="shared" si="15"/>
        <v>4190174.3599999989</v>
      </c>
      <c r="R77" s="31">
        <f t="shared" si="15"/>
        <v>4268019.2600000026</v>
      </c>
      <c r="S77" s="31">
        <f t="shared" si="15"/>
        <v>3002034.9400000004</v>
      </c>
      <c r="V77" s="31">
        <f>V69+V72+V75</f>
        <v>56734925.23999998</v>
      </c>
    </row>
    <row r="78" spans="2:22" ht="16.5" customHeight="1">
      <c r="B78" s="28" t="s">
        <v>200</v>
      </c>
      <c r="C78" s="28"/>
      <c r="D78" s="28"/>
      <c r="E78" s="28"/>
      <c r="H78" s="34">
        <v>4641088.5</v>
      </c>
      <c r="I78" s="34">
        <v>4641088.5</v>
      </c>
      <c r="J78" s="34">
        <v>4641088.5</v>
      </c>
      <c r="K78" s="34">
        <v>4641088.5</v>
      </c>
      <c r="L78" s="34">
        <v>4641088.5</v>
      </c>
      <c r="M78" s="34">
        <v>4641088.5</v>
      </c>
      <c r="N78" s="34">
        <v>4383250.25</v>
      </c>
      <c r="O78" s="34">
        <v>4383250.25</v>
      </c>
      <c r="P78" s="34">
        <v>4383250.25</v>
      </c>
      <c r="Q78" s="34">
        <v>4383250.25</v>
      </c>
      <c r="R78" s="34">
        <v>4383250.25</v>
      </c>
      <c r="S78" s="34">
        <v>4383250.25</v>
      </c>
      <c r="V78" s="34">
        <f>SUM(H78:S78)</f>
        <v>54146032.5</v>
      </c>
    </row>
    <row r="79" spans="2:22" ht="16.5" customHeight="1">
      <c r="B79" s="29" t="s">
        <v>201</v>
      </c>
      <c r="C79" s="29"/>
      <c r="D79" s="29"/>
      <c r="E79" s="29"/>
      <c r="H79" s="100">
        <v>8.789157175089421E-2</v>
      </c>
      <c r="I79" s="100">
        <v>0.1028613231357256</v>
      </c>
      <c r="J79" s="100">
        <v>0.11482781743980955</v>
      </c>
      <c r="K79" s="100">
        <v>0.10598762654493661</v>
      </c>
      <c r="L79" s="100">
        <v>8.4615280316244781E-2</v>
      </c>
      <c r="M79" s="100">
        <v>7.0116385369509523E-2</v>
      </c>
      <c r="N79" s="100">
        <v>8.3941211011167041E-2</v>
      </c>
      <c r="O79" s="100">
        <v>0.15471474538785435</v>
      </c>
      <c r="P79" s="100">
        <v>7.3011072251692538E-2</v>
      </c>
      <c r="Q79" s="100">
        <v>8.1255871849890401E-2</v>
      </c>
      <c r="R79" s="100">
        <v>8.2765440348745847E-2</v>
      </c>
      <c r="S79" s="100">
        <v>5.821546919434957E-2</v>
      </c>
      <c r="V79" s="100">
        <f>AVERAGE(H79:S79)</f>
        <v>9.1683651216734996E-2</v>
      </c>
    </row>
    <row r="80" spans="2:22" ht="16.5" customHeight="1">
      <c r="B80" s="29" t="s">
        <v>202</v>
      </c>
      <c r="C80" s="29"/>
      <c r="D80" s="29"/>
      <c r="E80" s="29"/>
      <c r="H80" s="100">
        <v>0.09</v>
      </c>
      <c r="I80" s="100">
        <v>0.09</v>
      </c>
      <c r="J80" s="100">
        <v>0.09</v>
      </c>
      <c r="K80" s="100">
        <v>0.09</v>
      </c>
      <c r="L80" s="100">
        <v>0.09</v>
      </c>
      <c r="M80" s="100">
        <v>0.09</v>
      </c>
      <c r="N80" s="100">
        <v>8.4999999999999992E-2</v>
      </c>
      <c r="O80" s="100">
        <v>8.4999999999999992E-2</v>
      </c>
      <c r="P80" s="100">
        <v>8.4999999999999992E-2</v>
      </c>
      <c r="Q80" s="100">
        <v>8.4999999999999992E-2</v>
      </c>
      <c r="R80" s="100">
        <v>8.4999999999999992E-2</v>
      </c>
      <c r="S80" s="100">
        <v>8.4999999999999992E-2</v>
      </c>
      <c r="V80" s="100">
        <f>AVERAGE(H80:S80)</f>
        <v>8.7499999999999981E-2</v>
      </c>
    </row>
    <row r="81" spans="2:22" ht="16.5" customHeight="1">
      <c r="B81" s="29" t="s">
        <v>203</v>
      </c>
      <c r="C81" s="29"/>
      <c r="D81" s="29"/>
      <c r="E81" s="29"/>
      <c r="H81" s="35">
        <v>8.841238241804696</v>
      </c>
      <c r="I81" s="35">
        <v>8.8841852033202997</v>
      </c>
      <c r="J81" s="35">
        <v>9.0119960601268438</v>
      </c>
      <c r="K81" s="35">
        <v>9.0969390590806434</v>
      </c>
      <c r="L81" s="35">
        <v>9.2592536919948838</v>
      </c>
      <c r="M81" s="35">
        <v>9.3660428997637091</v>
      </c>
      <c r="N81" s="35">
        <v>9.3639434077372172</v>
      </c>
      <c r="O81" s="35">
        <v>9.3497124772992368</v>
      </c>
      <c r="P81" s="35">
        <v>9.1771592475127317</v>
      </c>
      <c r="Q81" s="35">
        <v>9.0428226702205752</v>
      </c>
      <c r="R81" s="35">
        <v>9.1954093155301813</v>
      </c>
      <c r="S81" s="35">
        <v>9.3033614909735007</v>
      </c>
      <c r="V81" s="35" t="s">
        <v>204</v>
      </c>
    </row>
    <row r="82" spans="2:22" ht="16.5" customHeight="1">
      <c r="B82" s="29" t="s">
        <v>205</v>
      </c>
      <c r="C82" s="30"/>
      <c r="D82" s="30"/>
      <c r="E82" s="30"/>
      <c r="H82" s="35">
        <v>7.92</v>
      </c>
      <c r="I82" s="35">
        <v>7.7249999999999996</v>
      </c>
      <c r="J82" s="35">
        <v>7.7</v>
      </c>
      <c r="K82" s="36">
        <v>7.6519999999999992</v>
      </c>
      <c r="L82" s="36">
        <v>8.3870000000000005</v>
      </c>
      <c r="M82" s="36">
        <v>8.4700000000000006</v>
      </c>
      <c r="N82" s="36">
        <v>8.4</v>
      </c>
      <c r="O82" s="36">
        <v>8.4749999999999996</v>
      </c>
      <c r="P82" s="36">
        <v>8.5990000000000002</v>
      </c>
      <c r="Q82" s="36">
        <v>8.4359999999999999</v>
      </c>
      <c r="R82" s="36">
        <v>8.379999999999999</v>
      </c>
      <c r="S82" s="36">
        <v>8.98</v>
      </c>
      <c r="V82" s="35" t="s">
        <v>204</v>
      </c>
    </row>
    <row r="83" spans="2:22" ht="24" customHeight="1">
      <c r="B83" s="3"/>
      <c r="C83" s="6"/>
      <c r="D83" s="6"/>
      <c r="E83" s="6"/>
      <c r="H83" s="8"/>
      <c r="I83" s="8"/>
      <c r="J83" s="8"/>
      <c r="K83" s="8"/>
      <c r="L83" s="8"/>
      <c r="M83" s="8"/>
      <c r="N83" s="8"/>
      <c r="O83" s="8"/>
      <c r="P83" s="8"/>
      <c r="Q83" s="8"/>
      <c r="R83" s="8"/>
      <c r="S83" s="8"/>
      <c r="V83" s="7"/>
    </row>
    <row r="84" spans="2:22" ht="24.75" customHeight="1">
      <c r="B84" s="18" t="s">
        <v>209</v>
      </c>
      <c r="C84" s="15"/>
      <c r="D84" s="15"/>
      <c r="E84" s="15"/>
      <c r="F84" s="16"/>
      <c r="G84" s="16"/>
      <c r="H84" s="17">
        <v>44562</v>
      </c>
      <c r="I84" s="17">
        <v>44593</v>
      </c>
      <c r="J84" s="17">
        <v>44621</v>
      </c>
      <c r="K84" s="17">
        <v>44652</v>
      </c>
      <c r="L84" s="17">
        <v>44682</v>
      </c>
      <c r="M84" s="17">
        <v>44713</v>
      </c>
      <c r="N84" s="17">
        <v>44743</v>
      </c>
      <c r="O84" s="17">
        <v>44774</v>
      </c>
      <c r="P84" s="17">
        <v>44805</v>
      </c>
      <c r="Q84" s="17">
        <v>44835</v>
      </c>
      <c r="R84" s="17">
        <v>44866</v>
      </c>
      <c r="S84" s="17">
        <v>44896</v>
      </c>
      <c r="V84" s="19">
        <v>2022</v>
      </c>
    </row>
    <row r="85" spans="2:22" ht="5.0999999999999996" customHeight="1">
      <c r="B85" s="3"/>
      <c r="C85" s="6"/>
      <c r="D85" s="6"/>
      <c r="E85" s="6"/>
      <c r="H85" s="8"/>
      <c r="I85" s="8"/>
      <c r="J85" s="8"/>
      <c r="K85" s="8"/>
      <c r="L85" s="8"/>
      <c r="M85" s="8"/>
      <c r="N85" s="8"/>
      <c r="O85" s="8"/>
      <c r="P85" s="8"/>
      <c r="Q85" s="8"/>
      <c r="R85" s="8"/>
      <c r="S85" s="8"/>
      <c r="T85" s="8"/>
      <c r="V85" s="7"/>
    </row>
    <row r="86" spans="2:22" ht="4.5" customHeight="1">
      <c r="B86" s="3"/>
      <c r="C86" s="6"/>
      <c r="D86" s="6"/>
      <c r="E86" s="6"/>
      <c r="H86" s="8"/>
      <c r="I86" s="8"/>
      <c r="J86" s="8"/>
      <c r="K86" s="8"/>
      <c r="L86" s="8"/>
      <c r="M86" s="8"/>
      <c r="N86" s="8"/>
      <c r="O86" s="8"/>
      <c r="P86" s="8"/>
      <c r="Q86" s="8"/>
      <c r="R86" s="8"/>
      <c r="S86" s="8"/>
      <c r="T86" s="8"/>
      <c r="V86" s="7"/>
    </row>
    <row r="87" spans="2:22" ht="15.95" customHeight="1">
      <c r="B87" s="25" t="s">
        <v>190</v>
      </c>
      <c r="C87" s="25"/>
      <c r="D87" s="25"/>
      <c r="E87" s="25"/>
      <c r="H87" s="31">
        <f t="shared" ref="H87:S87" si="16">H88+H89</f>
        <v>3907153.33</v>
      </c>
      <c r="I87" s="31">
        <f t="shared" si="16"/>
        <v>4072372.6100000003</v>
      </c>
      <c r="J87" s="31">
        <f t="shared" si="16"/>
        <v>4102066.5799999991</v>
      </c>
      <c r="K87" s="31">
        <f t="shared" si="16"/>
        <v>4941152.7899999991</v>
      </c>
      <c r="L87" s="31">
        <f t="shared" si="16"/>
        <v>9698351.5300000012</v>
      </c>
      <c r="M87" s="31">
        <f t="shared" si="16"/>
        <v>4981286.1099999994</v>
      </c>
      <c r="N87" s="31">
        <f t="shared" si="16"/>
        <v>6469878.0516007487</v>
      </c>
      <c r="O87" s="31">
        <f t="shared" si="16"/>
        <v>6191166.6800000034</v>
      </c>
      <c r="P87" s="31">
        <f t="shared" si="16"/>
        <v>3070596.4699999997</v>
      </c>
      <c r="Q87" s="31">
        <f t="shared" si="16"/>
        <v>2972103.47</v>
      </c>
      <c r="R87" s="31">
        <f t="shared" si="16"/>
        <v>2736190.9099999997</v>
      </c>
      <c r="S87" s="31">
        <f t="shared" si="16"/>
        <v>4594681.0200000005</v>
      </c>
      <c r="V87" s="31">
        <f>V88+V89</f>
        <v>57736999.551600754</v>
      </c>
    </row>
    <row r="88" spans="2:22" ht="15.95" customHeight="1">
      <c r="B88" s="26" t="s">
        <v>191</v>
      </c>
      <c r="C88" s="26"/>
      <c r="D88" s="26"/>
      <c r="E88" s="26"/>
      <c r="H88" s="32">
        <v>2218944.46</v>
      </c>
      <c r="I88" s="32">
        <v>1856719.12</v>
      </c>
      <c r="J88" s="32">
        <v>2613373.709999999</v>
      </c>
      <c r="K88" s="32">
        <v>2248116.4499999997</v>
      </c>
      <c r="L88" s="32">
        <v>2276898.2999999998</v>
      </c>
      <c r="M88" s="32">
        <v>2298188.15</v>
      </c>
      <c r="N88" s="32">
        <v>2290089.4600000004</v>
      </c>
      <c r="O88" s="32">
        <v>2306901.86</v>
      </c>
      <c r="P88" s="32">
        <v>2325026.67</v>
      </c>
      <c r="Q88" s="32">
        <v>2378302.91</v>
      </c>
      <c r="R88" s="32">
        <v>2409616.0399999996</v>
      </c>
      <c r="S88" s="32">
        <v>2496800.7500000005</v>
      </c>
      <c r="V88" s="32">
        <f>SUM(H88:S88)</f>
        <v>27718977.879999999</v>
      </c>
    </row>
    <row r="89" spans="2:22" ht="15.95" customHeight="1">
      <c r="B89" s="27" t="s">
        <v>192</v>
      </c>
      <c r="C89" s="27"/>
      <c r="D89" s="27"/>
      <c r="E89" s="27"/>
      <c r="H89" s="33">
        <v>1688208.8699999999</v>
      </c>
      <c r="I89" s="33">
        <v>2215653.4900000002</v>
      </c>
      <c r="J89" s="33">
        <v>1488692.87</v>
      </c>
      <c r="K89" s="33">
        <v>2693036.34</v>
      </c>
      <c r="L89" s="33">
        <v>7421453.2300000023</v>
      </c>
      <c r="M89" s="33">
        <v>2683097.96</v>
      </c>
      <c r="N89" s="33">
        <v>4179788.5916007478</v>
      </c>
      <c r="O89" s="33">
        <v>3884264.8200000036</v>
      </c>
      <c r="P89" s="33">
        <v>745569.8</v>
      </c>
      <c r="Q89" s="33">
        <v>593800.56000000006</v>
      </c>
      <c r="R89" s="33">
        <v>326574.87000000023</v>
      </c>
      <c r="S89" s="33">
        <v>2097880.27</v>
      </c>
      <c r="V89" s="33">
        <f>SUM(H89:S89)</f>
        <v>30018021.671600755</v>
      </c>
    </row>
    <row r="90" spans="2:22" ht="15.95" customHeight="1">
      <c r="B90" s="25" t="s">
        <v>193</v>
      </c>
      <c r="C90" s="25"/>
      <c r="D90" s="25"/>
      <c r="E90" s="25"/>
      <c r="H90" s="31">
        <f t="shared" ref="H90:S90" si="17">SUM(H91:H92)</f>
        <v>156056.66000000387</v>
      </c>
      <c r="I90" s="31">
        <f t="shared" si="17"/>
        <v>151110.23999999612</v>
      </c>
      <c r="J90" s="31">
        <f t="shared" si="17"/>
        <v>412557.2600000035</v>
      </c>
      <c r="K90" s="31">
        <f t="shared" si="17"/>
        <v>395907.70490058843</v>
      </c>
      <c r="L90" s="31">
        <f t="shared" si="17"/>
        <v>323093.37616868096</v>
      </c>
      <c r="M90" s="31">
        <f t="shared" si="17"/>
        <v>434465.08612672536</v>
      </c>
      <c r="N90" s="31">
        <f t="shared" si="17"/>
        <v>314215.02489971265</v>
      </c>
      <c r="O90" s="31">
        <f t="shared" si="17"/>
        <v>297171.98790423642</v>
      </c>
      <c r="P90" s="31">
        <f t="shared" si="17"/>
        <v>481152.04999999818</v>
      </c>
      <c r="Q90" s="31">
        <f t="shared" si="17"/>
        <v>472245.04986400419</v>
      </c>
      <c r="R90" s="31">
        <f t="shared" si="17"/>
        <v>381587.96999999881</v>
      </c>
      <c r="S90" s="31">
        <f t="shared" si="17"/>
        <v>158124.63999999873</v>
      </c>
      <c r="V90" s="31">
        <f>SUM(V91:V92)</f>
        <v>3977687.0498639471</v>
      </c>
    </row>
    <row r="91" spans="2:22" ht="15.95" customHeight="1">
      <c r="B91" s="26" t="s">
        <v>194</v>
      </c>
      <c r="C91" s="26"/>
      <c r="D91" s="26"/>
      <c r="E91" s="26"/>
      <c r="H91" s="32">
        <v>0</v>
      </c>
      <c r="I91" s="32">
        <v>0</v>
      </c>
      <c r="J91" s="32">
        <v>0</v>
      </c>
      <c r="K91" s="32">
        <v>82986.554900587143</v>
      </c>
      <c r="L91" s="32">
        <v>88206.336168678128</v>
      </c>
      <c r="M91" s="32">
        <v>113516.59612672793</v>
      </c>
      <c r="N91" s="32">
        <v>86727.714899710249</v>
      </c>
      <c r="O91" s="32">
        <v>50165.097904232069</v>
      </c>
      <c r="P91" s="32">
        <v>11515.22</v>
      </c>
      <c r="Q91" s="32">
        <v>14617.769864003014</v>
      </c>
      <c r="R91" s="32">
        <v>0</v>
      </c>
      <c r="S91" s="32">
        <v>0</v>
      </c>
      <c r="V91" s="32">
        <f>SUM(H91:S91)</f>
        <v>447735.28986393852</v>
      </c>
    </row>
    <row r="92" spans="2:22" ht="15.95" customHeight="1">
      <c r="B92" s="27" t="s">
        <v>195</v>
      </c>
      <c r="C92" s="27"/>
      <c r="D92" s="27"/>
      <c r="E92" s="27"/>
      <c r="H92" s="33">
        <v>156056.66000000387</v>
      </c>
      <c r="I92" s="33">
        <v>151110.23999999612</v>
      </c>
      <c r="J92" s="33">
        <v>412557.2600000035</v>
      </c>
      <c r="K92" s="33">
        <v>312921.1500000013</v>
      </c>
      <c r="L92" s="33">
        <v>234887.04000000283</v>
      </c>
      <c r="M92" s="33">
        <v>320948.48999999743</v>
      </c>
      <c r="N92" s="33">
        <v>227487.31000000238</v>
      </c>
      <c r="O92" s="33">
        <v>247006.89000000432</v>
      </c>
      <c r="P92" s="33">
        <v>469636.82999999821</v>
      </c>
      <c r="Q92" s="33">
        <v>457627.28000000119</v>
      </c>
      <c r="R92" s="33">
        <v>381587.96999999881</v>
      </c>
      <c r="S92" s="33">
        <v>158124.63999999873</v>
      </c>
      <c r="V92" s="33">
        <f>SUM(H92:S92)</f>
        <v>3529951.7600000086</v>
      </c>
    </row>
    <row r="93" spans="2:22" ht="15.95" customHeight="1">
      <c r="B93" s="25" t="s">
        <v>196</v>
      </c>
      <c r="C93" s="25"/>
      <c r="D93" s="25"/>
      <c r="E93" s="25"/>
      <c r="H93" s="31">
        <f t="shared" ref="H93:S93" si="18">H94</f>
        <v>-211581.19</v>
      </c>
      <c r="I93" s="31">
        <f t="shared" si="18"/>
        <v>-300498.82</v>
      </c>
      <c r="J93" s="31">
        <f t="shared" si="18"/>
        <v>-276759.77</v>
      </c>
      <c r="K93" s="31">
        <f t="shared" si="18"/>
        <v>-318564.84999999998</v>
      </c>
      <c r="L93" s="31">
        <f t="shared" si="18"/>
        <v>-318732.98</v>
      </c>
      <c r="M93" s="31">
        <f t="shared" si="18"/>
        <v>-742080.00000000012</v>
      </c>
      <c r="N93" s="31">
        <f t="shared" si="18"/>
        <v>-307927.16999999987</v>
      </c>
      <c r="O93" s="31">
        <f t="shared" si="18"/>
        <v>-302049.82</v>
      </c>
      <c r="P93" s="31">
        <f t="shared" si="18"/>
        <v>-360145.3600000001</v>
      </c>
      <c r="Q93" s="31">
        <f t="shared" si="18"/>
        <v>-338443.27</v>
      </c>
      <c r="R93" s="31">
        <f t="shared" si="18"/>
        <v>-313560.19</v>
      </c>
      <c r="S93" s="31">
        <f t="shared" si="18"/>
        <v>-314097.64000000007</v>
      </c>
      <c r="V93" s="31">
        <f>V94</f>
        <v>-4104441.06</v>
      </c>
    </row>
    <row r="94" spans="2:22" ht="15.95" customHeight="1">
      <c r="B94" s="27" t="s">
        <v>197</v>
      </c>
      <c r="C94" s="27"/>
      <c r="D94" s="27"/>
      <c r="E94" s="27"/>
      <c r="H94" s="33">
        <v>-211581.19</v>
      </c>
      <c r="I94" s="33">
        <v>-300498.82</v>
      </c>
      <c r="J94" s="33">
        <v>-276759.77</v>
      </c>
      <c r="K94" s="33">
        <v>-318564.84999999998</v>
      </c>
      <c r="L94" s="33">
        <v>-318732.98</v>
      </c>
      <c r="M94" s="33">
        <v>-742080.00000000012</v>
      </c>
      <c r="N94" s="33">
        <v>-307927.16999999987</v>
      </c>
      <c r="O94" s="33">
        <v>-302049.82</v>
      </c>
      <c r="P94" s="33">
        <v>-360145.3600000001</v>
      </c>
      <c r="Q94" s="33">
        <v>-338443.27</v>
      </c>
      <c r="R94" s="33">
        <v>-313560.19</v>
      </c>
      <c r="S94" s="33">
        <v>-314097.64000000007</v>
      </c>
      <c r="V94" s="33">
        <f>SUM(H94:S94)</f>
        <v>-4104441.06</v>
      </c>
    </row>
    <row r="95" spans="2:22" ht="15.95" customHeight="1">
      <c r="B95" s="25" t="s">
        <v>199</v>
      </c>
      <c r="C95" s="25"/>
      <c r="D95" s="25"/>
      <c r="E95" s="25"/>
      <c r="H95" s="31">
        <f t="shared" ref="H95:S95" si="19">H87+H90+H93</f>
        <v>3851628.800000004</v>
      </c>
      <c r="I95" s="31">
        <f t="shared" si="19"/>
        <v>3922984.029999997</v>
      </c>
      <c r="J95" s="31">
        <f t="shared" si="19"/>
        <v>4237864.0700000022</v>
      </c>
      <c r="K95" s="31">
        <f t="shared" si="19"/>
        <v>5018495.6449005883</v>
      </c>
      <c r="L95" s="31">
        <f t="shared" si="19"/>
        <v>9702711.9261686821</v>
      </c>
      <c r="M95" s="31">
        <f t="shared" si="19"/>
        <v>4673671.1961267246</v>
      </c>
      <c r="N95" s="31">
        <f t="shared" si="19"/>
        <v>6476165.9065004615</v>
      </c>
      <c r="O95" s="31">
        <f t="shared" si="19"/>
        <v>6186288.8479042398</v>
      </c>
      <c r="P95" s="31">
        <f t="shared" si="19"/>
        <v>3191603.1599999974</v>
      </c>
      <c r="Q95" s="31">
        <f t="shared" si="19"/>
        <v>3105905.2498640046</v>
      </c>
      <c r="R95" s="31">
        <f t="shared" si="19"/>
        <v>2804218.6899999985</v>
      </c>
      <c r="S95" s="31">
        <f t="shared" si="19"/>
        <v>4438708.0199999996</v>
      </c>
      <c r="V95" s="31">
        <f>V87+V90+V93</f>
        <v>57610245.541464701</v>
      </c>
    </row>
    <row r="96" spans="2:22" ht="15.95" customHeight="1">
      <c r="B96" s="28" t="s">
        <v>200</v>
      </c>
      <c r="C96" s="28"/>
      <c r="D96" s="28"/>
      <c r="E96" s="28"/>
      <c r="H96" s="34">
        <v>4191019.2</v>
      </c>
      <c r="I96" s="34">
        <v>4191019.2</v>
      </c>
      <c r="J96" s="34">
        <v>4423853.5999999996</v>
      </c>
      <c r="K96" s="34">
        <v>4656688</v>
      </c>
      <c r="L96" s="34">
        <v>6053694.4000000004</v>
      </c>
      <c r="M96" s="34">
        <v>6519363.1999999993</v>
      </c>
      <c r="N96" s="34">
        <v>5122392.68</v>
      </c>
      <c r="O96" s="34">
        <v>3725571.2</v>
      </c>
      <c r="P96" s="34">
        <v>4055431.5800000005</v>
      </c>
      <c r="Q96" s="34">
        <v>4641088.5</v>
      </c>
      <c r="R96" s="34">
        <v>4898926.75</v>
      </c>
      <c r="S96" s="34">
        <v>4898926.75</v>
      </c>
      <c r="V96" s="34">
        <f>SUM(H96:S96)</f>
        <v>57377975.060000002</v>
      </c>
    </row>
    <row r="97" spans="2:22" ht="15.95" customHeight="1">
      <c r="B97" s="29" t="s">
        <v>201</v>
      </c>
      <c r="C97" s="29"/>
      <c r="D97" s="29"/>
      <c r="E97" s="29"/>
      <c r="H97" s="100">
        <v>8.2711764241022875E-2</v>
      </c>
      <c r="I97" s="100">
        <v>8.4244081415804473E-2</v>
      </c>
      <c r="J97" s="100">
        <v>9.1005969693481764E-2</v>
      </c>
      <c r="K97" s="100">
        <v>0.10776963466095621</v>
      </c>
      <c r="L97" s="100">
        <v>0.20836079046242059</v>
      </c>
      <c r="M97" s="100">
        <v>0.10036470547579579</v>
      </c>
      <c r="N97" s="100">
        <v>0.13907158964698646</v>
      </c>
      <c r="O97" s="100">
        <v>0.13284265658133504</v>
      </c>
      <c r="P97" s="100">
        <v>6.1449725212425609E-2</v>
      </c>
      <c r="Q97" s="100">
        <v>6.0229722507502373E-2</v>
      </c>
      <c r="R97" s="100">
        <v>5.4379415971059351E-2</v>
      </c>
      <c r="S97" s="100">
        <v>8.6075437216937362E-2</v>
      </c>
      <c r="V97" s="100">
        <f>AVERAGE(H97:S97)</f>
        <v>0.10070879109047733</v>
      </c>
    </row>
    <row r="98" spans="2:22" ht="15.95" customHeight="1">
      <c r="B98" s="29" t="s">
        <v>202</v>
      </c>
      <c r="C98" s="29"/>
      <c r="D98" s="29"/>
      <c r="E98" s="29"/>
      <c r="H98" s="100">
        <v>0.09</v>
      </c>
      <c r="I98" s="100">
        <v>0.09</v>
      </c>
      <c r="J98" s="100">
        <v>9.5000000000000001E-2</v>
      </c>
      <c r="K98" s="100">
        <v>0.1</v>
      </c>
      <c r="L98" s="100">
        <v>0.13</v>
      </c>
      <c r="M98" s="100">
        <v>0.13999999999999999</v>
      </c>
      <c r="N98" s="100">
        <v>0.10999999999999999</v>
      </c>
      <c r="O98" s="100">
        <v>0.08</v>
      </c>
      <c r="P98" s="100">
        <v>0.08</v>
      </c>
      <c r="Q98" s="100">
        <v>0.09</v>
      </c>
      <c r="R98" s="100">
        <v>9.5000000000000001E-2</v>
      </c>
      <c r="S98" s="100">
        <v>9.5000000000000001E-2</v>
      </c>
      <c r="V98" s="100">
        <f>AVERAGE(H98:S98)</f>
        <v>9.9583333333333315E-2</v>
      </c>
    </row>
    <row r="99" spans="2:22" ht="15.95" customHeight="1">
      <c r="B99" s="29" t="s">
        <v>203</v>
      </c>
      <c r="C99" s="29"/>
      <c r="D99" s="29"/>
      <c r="E99" s="29"/>
      <c r="H99" s="35">
        <v>9.1954699881117214</v>
      </c>
      <c r="I99" s="35">
        <v>9.1312465310108841</v>
      </c>
      <c r="J99" s="35">
        <v>9.2947106625996856</v>
      </c>
      <c r="K99" s="35">
        <v>9.2680597645794602</v>
      </c>
      <c r="L99" s="35">
        <v>9.2828848922238301</v>
      </c>
      <c r="M99" s="35">
        <v>9.1866522159096746</v>
      </c>
      <c r="N99" s="35">
        <v>9.0626931810763374</v>
      </c>
      <c r="O99" s="35">
        <v>9.1151610198063526</v>
      </c>
      <c r="P99" s="35">
        <v>9.1218808105675109</v>
      </c>
      <c r="Q99" s="35">
        <v>9.1299614964032703</v>
      </c>
      <c r="R99" s="35">
        <v>8.9655539096701133</v>
      </c>
      <c r="S99" s="35">
        <v>8.8882033179716338</v>
      </c>
      <c r="V99" s="35" t="s">
        <v>204</v>
      </c>
    </row>
    <row r="100" spans="2:22" ht="15.95" customHeight="1">
      <c r="B100" s="29" t="s">
        <v>205</v>
      </c>
      <c r="C100" s="30"/>
      <c r="D100" s="30"/>
      <c r="E100" s="30"/>
      <c r="H100" s="35">
        <v>9.5950000000000006</v>
      </c>
      <c r="I100" s="35">
        <v>9.843</v>
      </c>
      <c r="J100" s="35">
        <v>9.6999999999999993</v>
      </c>
      <c r="K100" s="35">
        <v>9.6449999999999996</v>
      </c>
      <c r="L100" s="35">
        <v>9.7850000000000001</v>
      </c>
      <c r="M100" s="35">
        <v>9.6449999999999996</v>
      </c>
      <c r="N100" s="35">
        <v>9.8230000000000004</v>
      </c>
      <c r="O100" s="35">
        <v>9.7989999999999995</v>
      </c>
      <c r="P100" s="35">
        <v>9.3970000000000002</v>
      </c>
      <c r="Q100" s="35">
        <v>9.1280000000000001</v>
      </c>
      <c r="R100" s="35">
        <v>8.2409999999999997</v>
      </c>
      <c r="S100" s="35">
        <v>8.15</v>
      </c>
      <c r="V100" s="35" t="s">
        <v>204</v>
      </c>
    </row>
    <row r="101" spans="2:22" ht="24" customHeight="1">
      <c r="I101" s="9"/>
      <c r="J101" s="9"/>
      <c r="K101" s="9"/>
      <c r="L101" s="9"/>
      <c r="M101" s="9"/>
      <c r="N101" s="9"/>
    </row>
    <row r="102" spans="2:22" ht="24.95" customHeight="1">
      <c r="B102" s="18" t="s">
        <v>210</v>
      </c>
      <c r="C102" s="15"/>
      <c r="D102" s="15"/>
      <c r="E102" s="15"/>
      <c r="F102" s="16"/>
      <c r="G102" s="16"/>
      <c r="H102" s="17">
        <v>44197</v>
      </c>
      <c r="I102" s="17">
        <v>44228</v>
      </c>
      <c r="J102" s="17">
        <v>44256</v>
      </c>
      <c r="K102" s="17">
        <v>44287</v>
      </c>
      <c r="L102" s="17">
        <v>44317</v>
      </c>
      <c r="M102" s="17">
        <v>44348</v>
      </c>
      <c r="N102" s="17">
        <v>44378</v>
      </c>
      <c r="O102" s="17">
        <v>44409</v>
      </c>
      <c r="P102" s="17">
        <v>44440</v>
      </c>
      <c r="Q102" s="17">
        <v>44470</v>
      </c>
      <c r="R102" s="17">
        <v>44501</v>
      </c>
      <c r="S102" s="17">
        <v>44531</v>
      </c>
      <c r="T102" s="16"/>
      <c r="V102" s="19">
        <v>2021</v>
      </c>
    </row>
    <row r="103" spans="2:22" ht="5.0999999999999996" customHeight="1">
      <c r="B103" s="3"/>
      <c r="C103" s="6"/>
      <c r="D103" s="6"/>
      <c r="E103" s="6"/>
      <c r="H103" s="8"/>
      <c r="I103" s="8"/>
      <c r="J103" s="8"/>
      <c r="K103" s="8"/>
      <c r="L103" s="8"/>
      <c r="M103" s="8"/>
      <c r="N103" s="8"/>
      <c r="O103" s="8"/>
      <c r="P103" s="8"/>
      <c r="Q103" s="8"/>
      <c r="R103" s="8"/>
      <c r="S103" s="8"/>
      <c r="V103" s="7"/>
    </row>
    <row r="104" spans="2:22" ht="5.0999999999999996" customHeight="1">
      <c r="B104" s="3"/>
      <c r="C104" s="6"/>
      <c r="D104" s="6"/>
      <c r="E104" s="6"/>
      <c r="H104" s="8"/>
      <c r="I104" s="8"/>
      <c r="J104" s="8"/>
      <c r="K104" s="8"/>
      <c r="L104" s="8"/>
      <c r="M104" s="8"/>
      <c r="N104" s="8"/>
      <c r="O104" s="8"/>
      <c r="P104" s="8"/>
      <c r="Q104" s="8"/>
      <c r="R104" s="8"/>
      <c r="S104" s="8"/>
      <c r="V104" s="7"/>
    </row>
    <row r="105" spans="2:22" ht="15.95" customHeight="1">
      <c r="B105" s="25" t="s">
        <v>190</v>
      </c>
      <c r="C105" s="25"/>
      <c r="D105" s="25"/>
      <c r="E105" s="25"/>
      <c r="H105" s="31">
        <f t="shared" ref="H105:S105" si="20">H106+H107</f>
        <v>879603.27</v>
      </c>
      <c r="I105" s="31">
        <f t="shared" si="20"/>
        <v>876169.83</v>
      </c>
      <c r="J105" s="31">
        <f t="shared" si="20"/>
        <v>1042511.19</v>
      </c>
      <c r="K105" s="31">
        <f t="shared" si="20"/>
        <v>1063133.53</v>
      </c>
      <c r="L105" s="31">
        <f t="shared" si="20"/>
        <v>1130512.1000000001</v>
      </c>
      <c r="M105" s="31">
        <f t="shared" si="20"/>
        <v>1172656.73</v>
      </c>
      <c r="N105" s="31">
        <f t="shared" si="20"/>
        <v>1219494.57</v>
      </c>
      <c r="O105" s="31">
        <f t="shared" si="20"/>
        <v>2307557.85</v>
      </c>
      <c r="P105" s="31">
        <f t="shared" si="20"/>
        <v>2393588.9299999997</v>
      </c>
      <c r="Q105" s="31">
        <f t="shared" si="20"/>
        <v>2410272.5500000003</v>
      </c>
      <c r="R105" s="31">
        <f t="shared" si="20"/>
        <v>2982083.2700000005</v>
      </c>
      <c r="S105" s="31">
        <f t="shared" si="20"/>
        <v>3756558.9899999998</v>
      </c>
      <c r="V105" s="31">
        <f>V106+V107</f>
        <v>21234142.810000002</v>
      </c>
    </row>
    <row r="106" spans="2:22" ht="15.95" customHeight="1">
      <c r="B106" s="26" t="s">
        <v>191</v>
      </c>
      <c r="C106" s="26"/>
      <c r="D106" s="26"/>
      <c r="E106" s="26"/>
      <c r="H106" s="32">
        <v>397450.92000000004</v>
      </c>
      <c r="I106" s="32">
        <v>400744.98</v>
      </c>
      <c r="J106" s="32">
        <v>563806.41</v>
      </c>
      <c r="K106" s="32">
        <v>578261.74</v>
      </c>
      <c r="L106" s="32">
        <v>638937.41</v>
      </c>
      <c r="M106" s="32">
        <v>677420.92999999993</v>
      </c>
      <c r="N106" s="32">
        <v>717964.29</v>
      </c>
      <c r="O106" s="32">
        <v>1429941.99</v>
      </c>
      <c r="P106" s="32">
        <v>1495032.7499999998</v>
      </c>
      <c r="Q106" s="32">
        <v>1500503.02</v>
      </c>
      <c r="R106" s="32">
        <v>1512168.39</v>
      </c>
      <c r="S106" s="32">
        <v>1589143.7200000002</v>
      </c>
      <c r="V106" s="32">
        <f>SUM(H106:S106)</f>
        <v>11501376.550000001</v>
      </c>
    </row>
    <row r="107" spans="2:22" ht="15.95" customHeight="1">
      <c r="B107" s="27" t="s">
        <v>192</v>
      </c>
      <c r="C107" s="27"/>
      <c r="D107" s="27"/>
      <c r="E107" s="27"/>
      <c r="H107" s="33">
        <v>482152.35000000003</v>
      </c>
      <c r="I107" s="33">
        <v>475424.85</v>
      </c>
      <c r="J107" s="33">
        <v>478704.77999999991</v>
      </c>
      <c r="K107" s="33">
        <v>484871.79</v>
      </c>
      <c r="L107" s="33">
        <v>491574.69000000006</v>
      </c>
      <c r="M107" s="33">
        <v>495235.80000000005</v>
      </c>
      <c r="N107" s="33">
        <v>501530.28</v>
      </c>
      <c r="O107" s="33">
        <v>877615.86000000022</v>
      </c>
      <c r="P107" s="33">
        <v>898556.17999999982</v>
      </c>
      <c r="Q107" s="33">
        <v>909769.53000000026</v>
      </c>
      <c r="R107" s="33">
        <v>1469914.8800000004</v>
      </c>
      <c r="S107" s="33">
        <v>2167415.2699999996</v>
      </c>
      <c r="V107" s="33">
        <f>SUM(H107:S107)</f>
        <v>9732766.2599999998</v>
      </c>
    </row>
    <row r="108" spans="2:22" ht="15.95" customHeight="1">
      <c r="B108" s="25" t="s">
        <v>193</v>
      </c>
      <c r="C108" s="25"/>
      <c r="D108" s="25"/>
      <c r="E108" s="25"/>
      <c r="H108" s="31">
        <f t="shared" ref="H108:S108" si="21">SUM(H109:H110)</f>
        <v>887.63000000012107</v>
      </c>
      <c r="I108" s="31">
        <f t="shared" si="21"/>
        <v>1060.3199999999197</v>
      </c>
      <c r="J108" s="31">
        <f t="shared" si="21"/>
        <v>763.24000000022352</v>
      </c>
      <c r="K108" s="31">
        <f t="shared" si="21"/>
        <v>5522.839999999851</v>
      </c>
      <c r="L108" s="31">
        <f t="shared" si="21"/>
        <v>3390.9200000003912</v>
      </c>
      <c r="M108" s="31">
        <f t="shared" si="21"/>
        <v>4600.589999999851</v>
      </c>
      <c r="N108" s="31">
        <f t="shared" si="21"/>
        <v>22434.600000000559</v>
      </c>
      <c r="O108" s="31">
        <f t="shared" si="21"/>
        <v>22262.979999999981</v>
      </c>
      <c r="P108" s="31">
        <f t="shared" si="21"/>
        <v>6419.9399999999441</v>
      </c>
      <c r="Q108" s="31">
        <f t="shared" si="21"/>
        <v>8198.3199999998324</v>
      </c>
      <c r="R108" s="31">
        <f t="shared" si="21"/>
        <v>12517.879999998957</v>
      </c>
      <c r="S108" s="31">
        <f t="shared" si="21"/>
        <v>180465.26000002027</v>
      </c>
      <c r="V108" s="31">
        <f>SUM(V109:V110)</f>
        <v>268524.52000001993</v>
      </c>
    </row>
    <row r="109" spans="2:22" ht="15.95" customHeight="1">
      <c r="B109" s="26" t="s">
        <v>194</v>
      </c>
      <c r="C109" s="26"/>
      <c r="D109" s="26"/>
      <c r="E109" s="26"/>
      <c r="H109" s="32">
        <v>0</v>
      </c>
      <c r="I109" s="32">
        <v>0</v>
      </c>
      <c r="J109" s="32">
        <v>0</v>
      </c>
      <c r="K109" s="32">
        <v>0</v>
      </c>
      <c r="L109" s="32">
        <v>0</v>
      </c>
      <c r="M109" s="32">
        <v>0</v>
      </c>
      <c r="N109" s="32">
        <v>0</v>
      </c>
      <c r="O109" s="32">
        <v>0</v>
      </c>
      <c r="P109" s="32">
        <v>0</v>
      </c>
      <c r="Q109" s="32">
        <v>0</v>
      </c>
      <c r="R109" s="32">
        <v>0</v>
      </c>
      <c r="S109" s="32">
        <v>0</v>
      </c>
      <c r="V109" s="32">
        <f>SUM(H109:S109)</f>
        <v>0</v>
      </c>
    </row>
    <row r="110" spans="2:22" ht="15.95" customHeight="1">
      <c r="B110" s="27" t="s">
        <v>195</v>
      </c>
      <c r="C110" s="27"/>
      <c r="D110" s="27"/>
      <c r="E110" s="27"/>
      <c r="H110" s="33">
        <v>887.63000000012107</v>
      </c>
      <c r="I110" s="33">
        <v>1060.3199999999197</v>
      </c>
      <c r="J110" s="33">
        <v>763.24000000022352</v>
      </c>
      <c r="K110" s="33">
        <v>5522.839999999851</v>
      </c>
      <c r="L110" s="33">
        <v>3390.9200000003912</v>
      </c>
      <c r="M110" s="33">
        <v>4600.589999999851</v>
      </c>
      <c r="N110" s="33">
        <v>22434.600000000559</v>
      </c>
      <c r="O110" s="33">
        <v>22262.979999999981</v>
      </c>
      <c r="P110" s="33">
        <v>6419.9399999999441</v>
      </c>
      <c r="Q110" s="33">
        <v>8198.3199999998324</v>
      </c>
      <c r="R110" s="33">
        <v>12517.879999998957</v>
      </c>
      <c r="S110" s="33">
        <v>180465.26000002027</v>
      </c>
      <c r="V110" s="33">
        <f>SUM(H110:S110)</f>
        <v>268524.52000001993</v>
      </c>
    </row>
    <row r="111" spans="2:22" ht="15.95" customHeight="1">
      <c r="B111" s="25" t="s">
        <v>196</v>
      </c>
      <c r="C111" s="25"/>
      <c r="D111" s="25"/>
      <c r="E111" s="25"/>
      <c r="H111" s="31">
        <f t="shared" ref="H111:S111" si="22">H112</f>
        <v>-19920.649999999998</v>
      </c>
      <c r="I111" s="31">
        <f t="shared" si="22"/>
        <v>-27744.880000000001</v>
      </c>
      <c r="J111" s="31">
        <f t="shared" si="22"/>
        <v>-63622.049999999996</v>
      </c>
      <c r="K111" s="31">
        <f t="shared" si="22"/>
        <v>-81093.489999999991</v>
      </c>
      <c r="L111" s="31">
        <f t="shared" si="22"/>
        <v>-61929</v>
      </c>
      <c r="M111" s="31">
        <f t="shared" si="22"/>
        <v>-245895.34999999998</v>
      </c>
      <c r="N111" s="31">
        <f t="shared" si="22"/>
        <v>-27491.48</v>
      </c>
      <c r="O111" s="31">
        <f t="shared" si="22"/>
        <v>-91461.389999999985</v>
      </c>
      <c r="P111" s="31">
        <f t="shared" si="22"/>
        <v>-84312.41</v>
      </c>
      <c r="Q111" s="31">
        <f t="shared" si="22"/>
        <v>-185972.3</v>
      </c>
      <c r="R111" s="31">
        <f t="shared" si="22"/>
        <v>-193510.69</v>
      </c>
      <c r="S111" s="31">
        <f t="shared" si="22"/>
        <v>-401887.35</v>
      </c>
      <c r="V111" s="31">
        <f>V112</f>
        <v>-1484841.04</v>
      </c>
    </row>
    <row r="112" spans="2:22" ht="15.95" customHeight="1">
      <c r="B112" s="27" t="s">
        <v>197</v>
      </c>
      <c r="C112" s="27"/>
      <c r="D112" s="27"/>
      <c r="E112" s="27"/>
      <c r="H112" s="33">
        <v>-19920.649999999998</v>
      </c>
      <c r="I112" s="33">
        <v>-27744.880000000001</v>
      </c>
      <c r="J112" s="33">
        <v>-63622.049999999996</v>
      </c>
      <c r="K112" s="33">
        <v>-81093.489999999991</v>
      </c>
      <c r="L112" s="33">
        <v>-61929</v>
      </c>
      <c r="M112" s="33">
        <v>-245895.34999999998</v>
      </c>
      <c r="N112" s="33">
        <v>-27491.48</v>
      </c>
      <c r="O112" s="33">
        <v>-91461.389999999985</v>
      </c>
      <c r="P112" s="33">
        <v>-84312.41</v>
      </c>
      <c r="Q112" s="33">
        <v>-185972.3</v>
      </c>
      <c r="R112" s="33">
        <v>-193510.69</v>
      </c>
      <c r="S112" s="33">
        <v>-401887.35</v>
      </c>
      <c r="V112" s="33">
        <f>SUM(H112:S112)</f>
        <v>-1484841.04</v>
      </c>
    </row>
    <row r="113" spans="2:22" ht="15.95" customHeight="1">
      <c r="B113" s="25" t="s">
        <v>199</v>
      </c>
      <c r="C113" s="25"/>
      <c r="D113" s="25"/>
      <c r="E113" s="25"/>
      <c r="H113" s="31">
        <f t="shared" ref="H113:S113" si="23">H105+H108+H111</f>
        <v>860570.25000000012</v>
      </c>
      <c r="I113" s="31">
        <f t="shared" si="23"/>
        <v>849485.2699999999</v>
      </c>
      <c r="J113" s="31">
        <f t="shared" si="23"/>
        <v>979652.38000000012</v>
      </c>
      <c r="K113" s="31">
        <f t="shared" si="23"/>
        <v>987562.87999999989</v>
      </c>
      <c r="L113" s="31">
        <f t="shared" si="23"/>
        <v>1071974.0200000005</v>
      </c>
      <c r="M113" s="31">
        <f t="shared" si="23"/>
        <v>931361.96999999986</v>
      </c>
      <c r="N113" s="31">
        <f t="shared" si="23"/>
        <v>1214437.6900000006</v>
      </c>
      <c r="O113" s="31">
        <f t="shared" si="23"/>
        <v>2238359.44</v>
      </c>
      <c r="P113" s="31">
        <f t="shared" si="23"/>
        <v>2315696.4599999995</v>
      </c>
      <c r="Q113" s="31">
        <f t="shared" si="23"/>
        <v>2232498.5700000003</v>
      </c>
      <c r="R113" s="31">
        <f t="shared" si="23"/>
        <v>2801090.4599999995</v>
      </c>
      <c r="S113" s="31">
        <f t="shared" si="23"/>
        <v>3535136.9000000199</v>
      </c>
      <c r="V113" s="31">
        <f>V105+V108+V111</f>
        <v>20017826.290000021</v>
      </c>
    </row>
    <row r="114" spans="2:22" ht="15.95" customHeight="1">
      <c r="B114" s="28" t="s">
        <v>200</v>
      </c>
      <c r="C114" s="28"/>
      <c r="D114" s="28"/>
      <c r="E114" s="28"/>
      <c r="H114" s="34">
        <v>676500</v>
      </c>
      <c r="I114" s="34">
        <v>676500</v>
      </c>
      <c r="J114" s="34">
        <v>733785</v>
      </c>
      <c r="K114" s="34">
        <v>797801</v>
      </c>
      <c r="L114" s="34">
        <v>1223560</v>
      </c>
      <c r="M114" s="34">
        <v>1296523.3999999999</v>
      </c>
      <c r="N114" s="34">
        <v>1196376.1599999999</v>
      </c>
      <c r="O114" s="34">
        <v>1965117</v>
      </c>
      <c r="P114" s="34">
        <v>1992200</v>
      </c>
      <c r="Q114" s="34">
        <v>2276800</v>
      </c>
      <c r="R114" s="34">
        <v>2988300</v>
      </c>
      <c r="S114" s="34">
        <v>3393478.7199999997</v>
      </c>
      <c r="V114" s="34">
        <f>SUM(H114:S114)</f>
        <v>19216941.280000001</v>
      </c>
    </row>
    <row r="115" spans="2:22" ht="15.95" customHeight="1">
      <c r="B115" s="29" t="s">
        <v>201</v>
      </c>
      <c r="C115" s="29"/>
      <c r="D115" s="29"/>
      <c r="E115" s="29"/>
      <c r="H115" s="100">
        <v>9.540690133037695E-2</v>
      </c>
      <c r="I115" s="100">
        <v>9.4177967849223929E-2</v>
      </c>
      <c r="J115" s="100">
        <v>0.10725802439024393</v>
      </c>
      <c r="K115" s="100">
        <v>0.10603790243902438</v>
      </c>
      <c r="L115" s="100">
        <v>9.1115513812154741E-2</v>
      </c>
      <c r="M115" s="100">
        <v>7.6962054398640026E-2</v>
      </c>
      <c r="N115" s="100">
        <v>7.1354691290057934E-2</v>
      </c>
      <c r="O115" s="100">
        <v>7.9776465705391958E-2</v>
      </c>
      <c r="P115" s="100">
        <v>8.1366706254392102E-2</v>
      </c>
      <c r="Q115" s="100">
        <v>7.8443379128601554E-2</v>
      </c>
      <c r="R115" s="100">
        <v>9.842201194659167E-2</v>
      </c>
      <c r="S115" s="100">
        <v>0.10497744834856008</v>
      </c>
      <c r="V115" s="100">
        <f>AVERAGE(H115:S115)</f>
        <v>9.0441588907771611E-2</v>
      </c>
    </row>
    <row r="116" spans="2:22" ht="15.95" customHeight="1">
      <c r="B116" s="29" t="s">
        <v>202</v>
      </c>
      <c r="C116" s="29"/>
      <c r="D116" s="29"/>
      <c r="E116" s="29"/>
      <c r="H116" s="100">
        <v>7.4999999999999997E-2</v>
      </c>
      <c r="I116" s="100">
        <v>7.4999999999999997E-2</v>
      </c>
      <c r="J116" s="100">
        <v>0.08</v>
      </c>
      <c r="K116" s="100">
        <v>8.4999999999999992E-2</v>
      </c>
      <c r="L116" s="100">
        <v>0.10400000000000001</v>
      </c>
      <c r="M116" s="100">
        <v>0.10800000000000001</v>
      </c>
      <c r="N116" s="100">
        <v>6.9999999999999979E-2</v>
      </c>
      <c r="O116" s="100">
        <v>6.9999999999999993E-2</v>
      </c>
      <c r="P116" s="100">
        <v>6.9999999999999993E-2</v>
      </c>
      <c r="Q116" s="100">
        <v>0.08</v>
      </c>
      <c r="R116" s="100">
        <v>0.10500000000000001</v>
      </c>
      <c r="S116" s="100">
        <v>0.1</v>
      </c>
      <c r="V116" s="100">
        <f>AVERAGE(H116:S116)</f>
        <v>8.5166666666666654E-2</v>
      </c>
    </row>
    <row r="117" spans="2:22" ht="15.95" customHeight="1">
      <c r="B117" s="29" t="s">
        <v>203</v>
      </c>
      <c r="C117" s="29"/>
      <c r="D117" s="29"/>
      <c r="E117" s="29"/>
      <c r="H117" s="35">
        <v>10.134877431263858</v>
      </c>
      <c r="I117" s="35">
        <v>9.923341834811529</v>
      </c>
      <c r="J117" s="35">
        <v>9.7085745399113073</v>
      </c>
      <c r="K117" s="35">
        <v>9.8011985310421288</v>
      </c>
      <c r="L117" s="35">
        <v>9.8105246221844453</v>
      </c>
      <c r="M117" s="35">
        <v>9.6546713608159802</v>
      </c>
      <c r="N117" s="35">
        <v>9.4132998750531254</v>
      </c>
      <c r="O117" s="35">
        <v>9.0615017926051848</v>
      </c>
      <c r="P117" s="35">
        <v>9.4421151862262818</v>
      </c>
      <c r="Q117" s="35">
        <v>9.1800128573436393</v>
      </c>
      <c r="R117" s="35">
        <v>9.4190600411103311</v>
      </c>
      <c r="S117" s="35">
        <v>9.3666706943077997</v>
      </c>
      <c r="V117" s="35" t="s">
        <v>204</v>
      </c>
    </row>
    <row r="118" spans="2:22" ht="15.95" customHeight="1">
      <c r="B118" s="29" t="s">
        <v>205</v>
      </c>
      <c r="C118" s="30"/>
      <c r="D118" s="30"/>
      <c r="E118" s="30"/>
      <c r="H118" s="35">
        <v>10.52</v>
      </c>
      <c r="I118" s="35">
        <v>10.324999999999999</v>
      </c>
      <c r="J118" s="35">
        <v>10.4</v>
      </c>
      <c r="K118" s="35">
        <v>10.382999999999999</v>
      </c>
      <c r="L118" s="35">
        <v>10.129999999999999</v>
      </c>
      <c r="M118" s="35">
        <v>10.047000000000001</v>
      </c>
      <c r="N118" s="35">
        <v>10.065000000000001</v>
      </c>
      <c r="O118" s="35">
        <v>9.9030000000000005</v>
      </c>
      <c r="P118" s="35">
        <v>9.8000000000000007</v>
      </c>
      <c r="Q118" s="35">
        <v>9.7720000000000002</v>
      </c>
      <c r="R118" s="35">
        <v>9.6959999999999997</v>
      </c>
      <c r="S118" s="35">
        <v>9.8249999999999993</v>
      </c>
      <c r="V118" s="35" t="s">
        <v>204</v>
      </c>
    </row>
    <row r="119" spans="2:22" ht="24" customHeight="1">
      <c r="H119" s="9"/>
      <c r="I119" s="9"/>
      <c r="J119" s="9"/>
      <c r="K119" s="9"/>
      <c r="L119" s="9"/>
      <c r="M119" s="9"/>
    </row>
    <row r="120" spans="2:22" ht="24" customHeight="1">
      <c r="B120" s="18" t="s">
        <v>211</v>
      </c>
      <c r="C120" s="15"/>
      <c r="D120" s="15"/>
      <c r="E120" s="15"/>
      <c r="F120" s="16"/>
      <c r="G120" s="16"/>
      <c r="H120" s="17"/>
      <c r="I120" s="17"/>
      <c r="J120" s="17"/>
      <c r="K120" s="17"/>
      <c r="L120" s="17"/>
      <c r="M120" s="17"/>
      <c r="N120" s="17"/>
      <c r="O120" s="17"/>
      <c r="P120" s="17"/>
      <c r="Q120" s="17">
        <v>44105</v>
      </c>
      <c r="R120" s="17">
        <v>44136</v>
      </c>
      <c r="S120" s="17">
        <v>44166</v>
      </c>
      <c r="T120" s="4"/>
      <c r="U120" s="4"/>
      <c r="V120" s="19">
        <v>2020</v>
      </c>
    </row>
    <row r="121" spans="2:22" ht="5.0999999999999996" customHeight="1">
      <c r="B121" s="3"/>
      <c r="C121" s="6"/>
      <c r="D121" s="6"/>
      <c r="E121" s="6"/>
      <c r="H121" s="8"/>
      <c r="I121" s="8"/>
      <c r="J121" s="8"/>
      <c r="K121" s="8"/>
      <c r="L121" s="8"/>
      <c r="M121" s="8"/>
      <c r="N121" s="8"/>
      <c r="O121" s="8"/>
      <c r="P121" s="8"/>
      <c r="Q121" s="8"/>
      <c r="R121" s="8"/>
      <c r="S121" s="8"/>
      <c r="T121" s="4"/>
      <c r="U121" s="4"/>
      <c r="V121" s="7"/>
    </row>
    <row r="122" spans="2:22" ht="5.0999999999999996" customHeight="1">
      <c r="B122" s="3"/>
      <c r="C122" s="6"/>
      <c r="D122" s="6"/>
      <c r="E122" s="6"/>
      <c r="H122" s="8"/>
      <c r="I122" s="8"/>
      <c r="J122" s="8"/>
      <c r="K122" s="8"/>
      <c r="L122" s="8"/>
      <c r="M122" s="8"/>
      <c r="N122" s="8"/>
      <c r="O122" s="8"/>
      <c r="P122" s="8"/>
      <c r="Q122" s="8"/>
      <c r="R122" s="8"/>
      <c r="S122" s="8"/>
      <c r="T122" s="4"/>
      <c r="U122" s="4"/>
      <c r="V122" s="7"/>
    </row>
    <row r="123" spans="2:22" ht="15.95" customHeight="1">
      <c r="B123" s="25" t="s">
        <v>190</v>
      </c>
      <c r="C123" s="25"/>
      <c r="D123" s="25"/>
      <c r="E123" s="25"/>
      <c r="H123" s="31"/>
      <c r="I123" s="31"/>
      <c r="J123" s="31"/>
      <c r="K123" s="31"/>
      <c r="L123" s="31"/>
      <c r="M123" s="31"/>
      <c r="N123" s="31"/>
      <c r="O123" s="31"/>
      <c r="P123" s="31"/>
      <c r="Q123" s="31">
        <f>Q124+Q125</f>
        <v>71525.459999999992</v>
      </c>
      <c r="R123" s="31">
        <f>R124+R125</f>
        <v>967963.83</v>
      </c>
      <c r="S123" s="31">
        <f>S124+S125</f>
        <v>1167434.25</v>
      </c>
      <c r="T123" s="4"/>
      <c r="U123" s="4"/>
      <c r="V123" s="31">
        <f>V124+V125</f>
        <v>2206923.54</v>
      </c>
    </row>
    <row r="124" spans="2:22" ht="15.95" customHeight="1">
      <c r="B124" s="26" t="s">
        <v>191</v>
      </c>
      <c r="C124" s="26"/>
      <c r="D124" s="26"/>
      <c r="E124" s="26"/>
      <c r="H124" s="32"/>
      <c r="I124" s="32"/>
      <c r="J124" s="32"/>
      <c r="K124" s="32"/>
      <c r="L124" s="32"/>
      <c r="M124" s="32"/>
      <c r="N124" s="32"/>
      <c r="O124" s="32"/>
      <c r="P124" s="32"/>
      <c r="Q124" s="32">
        <v>65553.39</v>
      </c>
      <c r="R124" s="32">
        <v>394576.53</v>
      </c>
      <c r="S124" s="32">
        <v>395961.80999999994</v>
      </c>
      <c r="T124" s="4"/>
      <c r="U124" s="4"/>
      <c r="V124" s="32">
        <f>SUM(H124:S124)</f>
        <v>856091.73</v>
      </c>
    </row>
    <row r="125" spans="2:22" ht="15.95" customHeight="1">
      <c r="B125" s="27" t="s">
        <v>192</v>
      </c>
      <c r="C125" s="27"/>
      <c r="D125" s="27"/>
      <c r="E125" s="27"/>
      <c r="H125" s="33"/>
      <c r="I125" s="33"/>
      <c r="J125" s="33"/>
      <c r="K125" s="33"/>
      <c r="L125" s="33"/>
      <c r="M125" s="33"/>
      <c r="N125" s="33"/>
      <c r="O125" s="33"/>
      <c r="P125" s="33"/>
      <c r="Q125" s="33">
        <v>5972.0699999999961</v>
      </c>
      <c r="R125" s="33">
        <v>573387.29999999993</v>
      </c>
      <c r="S125" s="33">
        <v>771472.44000000006</v>
      </c>
      <c r="T125" s="4"/>
      <c r="U125" s="4"/>
      <c r="V125" s="33">
        <f>SUM(H125:S125)</f>
        <v>1350831.81</v>
      </c>
    </row>
    <row r="126" spans="2:22" ht="15.95" customHeight="1">
      <c r="B126" s="25" t="s">
        <v>193</v>
      </c>
      <c r="C126" s="25"/>
      <c r="D126" s="25"/>
      <c r="E126" s="25"/>
      <c r="H126" s="31"/>
      <c r="I126" s="31"/>
      <c r="J126" s="31"/>
      <c r="K126" s="31"/>
      <c r="L126" s="31"/>
      <c r="M126" s="31"/>
      <c r="N126" s="31"/>
      <c r="O126" s="31"/>
      <c r="P126" s="31"/>
      <c r="Q126" s="31">
        <f>SUM(Q127:Q128)</f>
        <v>145.38000000000466</v>
      </c>
      <c r="R126" s="31">
        <f>SUM(R127:R128)</f>
        <v>739.41000000014901</v>
      </c>
      <c r="S126" s="31">
        <f>SUM(S127:S128)</f>
        <v>1102.6699999999255</v>
      </c>
      <c r="T126" s="4"/>
      <c r="U126" s="4"/>
      <c r="V126" s="31">
        <f>SUM(V127:V128)</f>
        <v>1987.4600000000792</v>
      </c>
    </row>
    <row r="127" spans="2:22" ht="15.95" customHeight="1">
      <c r="B127" s="26" t="s">
        <v>194</v>
      </c>
      <c r="C127" s="26"/>
      <c r="D127" s="26"/>
      <c r="E127" s="26"/>
      <c r="H127" s="32"/>
      <c r="I127" s="32"/>
      <c r="J127" s="32"/>
      <c r="K127" s="32"/>
      <c r="L127" s="32"/>
      <c r="M127" s="32"/>
      <c r="N127" s="32"/>
      <c r="O127" s="32"/>
      <c r="P127" s="32"/>
      <c r="Q127" s="32">
        <v>0</v>
      </c>
      <c r="R127" s="32">
        <v>0</v>
      </c>
      <c r="S127" s="32">
        <v>0</v>
      </c>
      <c r="T127" s="4"/>
      <c r="U127" s="4"/>
      <c r="V127" s="32">
        <f>SUM(H127:S127)</f>
        <v>0</v>
      </c>
    </row>
    <row r="128" spans="2:22" ht="15.95" customHeight="1">
      <c r="B128" s="27" t="s">
        <v>195</v>
      </c>
      <c r="C128" s="27"/>
      <c r="D128" s="27"/>
      <c r="E128" s="27"/>
      <c r="H128" s="33"/>
      <c r="I128" s="33"/>
      <c r="J128" s="33"/>
      <c r="K128" s="33"/>
      <c r="L128" s="33"/>
      <c r="M128" s="33"/>
      <c r="N128" s="33"/>
      <c r="O128" s="33"/>
      <c r="P128" s="33"/>
      <c r="Q128" s="33">
        <v>145.38000000000466</v>
      </c>
      <c r="R128" s="33">
        <v>739.41000000014901</v>
      </c>
      <c r="S128" s="33">
        <v>1102.6699999999255</v>
      </c>
      <c r="T128" s="4"/>
      <c r="U128" s="4"/>
      <c r="V128" s="33">
        <f>SUM(H128:S128)</f>
        <v>1987.4600000000792</v>
      </c>
    </row>
    <row r="129" spans="2:22" ht="15.95" customHeight="1">
      <c r="B129" s="25" t="s">
        <v>196</v>
      </c>
      <c r="C129" s="25"/>
      <c r="D129" s="25"/>
      <c r="E129" s="25"/>
      <c r="H129" s="31"/>
      <c r="I129" s="31"/>
      <c r="J129" s="31"/>
      <c r="K129" s="31"/>
      <c r="L129" s="31"/>
      <c r="M129" s="31"/>
      <c r="N129" s="31"/>
      <c r="O129" s="31"/>
      <c r="P129" s="31"/>
      <c r="Q129" s="31">
        <f>Q130</f>
        <v>-3600</v>
      </c>
      <c r="R129" s="31">
        <f>R130</f>
        <v>-4639.7</v>
      </c>
      <c r="S129" s="31">
        <f>S130</f>
        <v>-13670.759999999998</v>
      </c>
      <c r="T129" s="4"/>
      <c r="U129" s="4"/>
      <c r="V129" s="31">
        <f>V130</f>
        <v>-21910.46</v>
      </c>
    </row>
    <row r="130" spans="2:22" ht="15.95" customHeight="1">
      <c r="B130" s="27" t="s">
        <v>197</v>
      </c>
      <c r="C130" s="27"/>
      <c r="D130" s="27"/>
      <c r="E130" s="27"/>
      <c r="H130" s="33"/>
      <c r="I130" s="33"/>
      <c r="J130" s="33"/>
      <c r="K130" s="33"/>
      <c r="L130" s="33"/>
      <c r="M130" s="33"/>
      <c r="N130" s="33"/>
      <c r="O130" s="33"/>
      <c r="P130" s="33"/>
      <c r="Q130" s="33">
        <v>-3600</v>
      </c>
      <c r="R130" s="33">
        <v>-4639.7</v>
      </c>
      <c r="S130" s="33">
        <v>-13670.759999999998</v>
      </c>
      <c r="T130" s="4"/>
      <c r="U130" s="4"/>
      <c r="V130" s="33">
        <f>SUM(H130:S130)</f>
        <v>-21910.46</v>
      </c>
    </row>
    <row r="131" spans="2:22" ht="15.95" customHeight="1">
      <c r="B131" s="25" t="s">
        <v>199</v>
      </c>
      <c r="C131" s="25"/>
      <c r="D131" s="25"/>
      <c r="E131" s="25"/>
      <c r="H131" s="31"/>
      <c r="I131" s="31"/>
      <c r="J131" s="31"/>
      <c r="K131" s="31"/>
      <c r="L131" s="31"/>
      <c r="M131" s="31"/>
      <c r="N131" s="31"/>
      <c r="O131" s="31"/>
      <c r="P131" s="31"/>
      <c r="Q131" s="31">
        <f>Q123+Q126+Q129</f>
        <v>68070.84</v>
      </c>
      <c r="R131" s="31">
        <f>R123+R126+R129</f>
        <v>964063.54000000015</v>
      </c>
      <c r="S131" s="31">
        <f>S123+S126+S129</f>
        <v>1154866.1599999999</v>
      </c>
      <c r="T131" s="4"/>
      <c r="U131" s="4"/>
      <c r="V131" s="31">
        <f>V123+V126+V129</f>
        <v>2187000.54</v>
      </c>
    </row>
    <row r="132" spans="2:22" ht="15.95" customHeight="1">
      <c r="B132" s="28" t="s">
        <v>200</v>
      </c>
      <c r="C132" s="28"/>
      <c r="D132" s="28"/>
      <c r="E132" s="28"/>
      <c r="H132" s="34"/>
      <c r="I132" s="34"/>
      <c r="J132" s="34"/>
      <c r="K132" s="34"/>
      <c r="L132" s="34"/>
      <c r="M132" s="34"/>
      <c r="N132" s="34"/>
      <c r="O132" s="34"/>
      <c r="P132" s="34"/>
      <c r="Q132" s="34">
        <v>90200</v>
      </c>
      <c r="R132" s="34">
        <v>902000</v>
      </c>
      <c r="S132" s="34">
        <v>1109460</v>
      </c>
      <c r="T132" s="4"/>
      <c r="U132" s="4"/>
      <c r="V132" s="34">
        <f>SUM(H132:S132)</f>
        <v>2101660</v>
      </c>
    </row>
    <row r="133" spans="2:22" ht="15.95" customHeight="1">
      <c r="B133" s="29" t="s">
        <v>201</v>
      </c>
      <c r="C133" s="29"/>
      <c r="D133" s="29"/>
      <c r="E133" s="29"/>
      <c r="H133" s="35"/>
      <c r="I133" s="35"/>
      <c r="J133" s="35"/>
      <c r="K133" s="35"/>
      <c r="L133" s="35"/>
      <c r="M133" s="35"/>
      <c r="N133" s="35"/>
      <c r="O133" s="35"/>
      <c r="P133" s="35"/>
      <c r="Q133" s="100">
        <v>7.5466563192904651E-2</v>
      </c>
      <c r="R133" s="100">
        <v>1.0688065853658539</v>
      </c>
      <c r="S133" s="100">
        <v>1.2803394235033259</v>
      </c>
      <c r="T133" s="4"/>
      <c r="U133" s="4"/>
      <c r="V133" s="100">
        <f>AVERAGE(H133:S133)</f>
        <v>0.80820419068736149</v>
      </c>
    </row>
    <row r="134" spans="2:22" ht="15.95" customHeight="1">
      <c r="B134" s="29" t="s">
        <v>202</v>
      </c>
      <c r="C134" s="29"/>
      <c r="D134" s="29"/>
      <c r="E134" s="29"/>
      <c r="H134" s="35"/>
      <c r="I134" s="35"/>
      <c r="J134" s="35"/>
      <c r="K134" s="35"/>
      <c r="L134" s="35"/>
      <c r="M134" s="35"/>
      <c r="N134" s="35"/>
      <c r="O134" s="35"/>
      <c r="P134" s="35"/>
      <c r="Q134" s="100">
        <v>0.1</v>
      </c>
      <c r="R134" s="100">
        <v>1</v>
      </c>
      <c r="S134" s="100">
        <v>1.23</v>
      </c>
      <c r="T134" s="4"/>
      <c r="U134" s="4"/>
      <c r="V134" s="100">
        <f>AVERAGE(H134:S134)</f>
        <v>0.77666666666666673</v>
      </c>
    </row>
    <row r="135" spans="2:22" ht="17.45" customHeight="1">
      <c r="B135" s="29" t="s">
        <v>203</v>
      </c>
      <c r="C135" s="29"/>
      <c r="D135" s="29"/>
      <c r="E135" s="29"/>
      <c r="H135" s="35"/>
      <c r="I135" s="35"/>
      <c r="J135" s="35"/>
      <c r="K135" s="35"/>
      <c r="L135" s="35"/>
      <c r="M135" s="35"/>
      <c r="N135" s="35"/>
      <c r="O135" s="35"/>
      <c r="P135" s="35"/>
      <c r="Q135" s="35">
        <v>99.017416962305958</v>
      </c>
      <c r="R135" s="35">
        <v>99.640895088691806</v>
      </c>
      <c r="S135" s="35">
        <v>102.61682260532149</v>
      </c>
      <c r="T135" s="4"/>
      <c r="U135" s="4"/>
      <c r="V135" s="35" t="s">
        <v>204</v>
      </c>
    </row>
    <row r="136" spans="2:22" ht="17.45" customHeight="1">
      <c r="T136" s="4"/>
      <c r="U136" s="4"/>
    </row>
    <row r="137" spans="2:22" ht="17.45" customHeight="1">
      <c r="T137" s="4"/>
      <c r="U137" s="4"/>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S115"/>
  <sheetViews>
    <sheetView showGridLines="0" workbookViewId="0"/>
  </sheetViews>
  <sheetFormatPr defaultColWidth="10.7109375" defaultRowHeight="13.5"/>
  <cols>
    <col min="1" max="1" width="1.7109375" style="4" customWidth="1"/>
    <col min="2" max="5" width="10.7109375" style="4"/>
    <col min="6" max="7" width="0.85546875" style="5" customWidth="1"/>
    <col min="8" max="19" width="16.42578125" style="4" customWidth="1"/>
    <col min="20" max="16384" width="10.7109375" style="4"/>
  </cols>
  <sheetData>
    <row r="1" spans="2:19" ht="9.9499999999999993" customHeight="1"/>
    <row r="6" spans="2:19" ht="17.45" customHeight="1">
      <c r="I6" s="9"/>
      <c r="J6" s="9"/>
      <c r="K6" s="9"/>
      <c r="L6" s="9"/>
      <c r="M6" s="9"/>
      <c r="N6" s="9"/>
      <c r="O6" s="9"/>
      <c r="P6" s="9"/>
      <c r="Q6" s="9"/>
      <c r="R6" s="9"/>
      <c r="S6" s="9"/>
    </row>
    <row r="7" spans="2:19" ht="17.45" customHeight="1">
      <c r="B7" s="18" t="s">
        <v>189</v>
      </c>
      <c r="C7" s="15"/>
      <c r="D7" s="15"/>
      <c r="E7" s="15"/>
      <c r="F7" s="16"/>
      <c r="G7" s="16"/>
      <c r="H7" s="17">
        <v>46023</v>
      </c>
      <c r="I7" s="17">
        <v>46054</v>
      </c>
      <c r="J7" s="17">
        <v>46082</v>
      </c>
      <c r="K7" s="17">
        <v>46113</v>
      </c>
      <c r="L7" s="17">
        <v>46143</v>
      </c>
      <c r="M7" s="17">
        <v>46174</v>
      </c>
      <c r="N7" s="17">
        <v>46204</v>
      </c>
      <c r="O7" s="17">
        <v>46235</v>
      </c>
      <c r="P7" s="17">
        <v>46266</v>
      </c>
      <c r="Q7" s="17">
        <v>46296</v>
      </c>
      <c r="R7" s="17">
        <v>46327</v>
      </c>
      <c r="S7" s="17">
        <v>46357</v>
      </c>
    </row>
    <row r="8" spans="2:19" ht="3.75" customHeight="1">
      <c r="B8" s="3"/>
      <c r="C8" s="6"/>
      <c r="D8" s="6"/>
      <c r="E8" s="6"/>
      <c r="H8" s="8"/>
      <c r="I8" s="8"/>
      <c r="J8" s="8"/>
      <c r="K8" s="8"/>
      <c r="L8" s="8"/>
      <c r="M8" s="8"/>
      <c r="N8" s="8"/>
      <c r="O8" s="8"/>
      <c r="P8" s="8"/>
      <c r="Q8" s="8"/>
      <c r="R8" s="8"/>
      <c r="S8" s="8"/>
    </row>
    <row r="9" spans="2:19" ht="3.75" customHeight="1">
      <c r="B9" s="3"/>
      <c r="C9" s="6"/>
      <c r="D9" s="6"/>
      <c r="E9" s="6"/>
      <c r="H9" s="8"/>
      <c r="I9" s="8"/>
      <c r="J9" s="8"/>
      <c r="K9" s="8"/>
      <c r="L9" s="8"/>
      <c r="M9" s="8"/>
      <c r="N9" s="8"/>
      <c r="O9" s="8"/>
      <c r="P9" s="8"/>
      <c r="Q9" s="8"/>
      <c r="R9" s="8"/>
      <c r="S9" s="8"/>
    </row>
    <row r="10" spans="2:19" ht="17.45" customHeight="1">
      <c r="B10" s="25" t="s">
        <v>212</v>
      </c>
      <c r="C10" s="25"/>
      <c r="D10" s="25"/>
      <c r="E10" s="25"/>
      <c r="H10" s="31">
        <f t="shared" ref="H10:S10" si="0">SUM(H11:H13)</f>
        <v>469966878.22999996</v>
      </c>
      <c r="I10" s="31">
        <f t="shared" si="0"/>
        <v>477450335.90999997</v>
      </c>
      <c r="J10" s="31">
        <f t="shared" si="0"/>
        <v>464836852.52999997</v>
      </c>
      <c r="K10" s="31">
        <f t="shared" si="0"/>
        <v>466951991.29000002</v>
      </c>
      <c r="L10" s="31">
        <f t="shared" si="0"/>
        <v>504223824.51999998</v>
      </c>
      <c r="M10" s="31">
        <f t="shared" si="0"/>
        <v>509207836.66000015</v>
      </c>
      <c r="N10" s="31">
        <f t="shared" si="0"/>
        <v>513411288.50999999</v>
      </c>
      <c r="O10" s="31">
        <f t="shared" si="0"/>
        <v>0</v>
      </c>
      <c r="P10" s="31">
        <f t="shared" si="0"/>
        <v>0</v>
      </c>
      <c r="Q10" s="31">
        <f t="shared" si="0"/>
        <v>0</v>
      </c>
      <c r="R10" s="31">
        <f t="shared" si="0"/>
        <v>0</v>
      </c>
      <c r="S10" s="31">
        <f t="shared" si="0"/>
        <v>0</v>
      </c>
    </row>
    <row r="11" spans="2:19" ht="17.45" customHeight="1">
      <c r="B11" s="26" t="s">
        <v>213</v>
      </c>
      <c r="C11" s="26"/>
      <c r="D11" s="26"/>
      <c r="E11" s="26"/>
      <c r="H11" s="32">
        <v>463587186.17999995</v>
      </c>
      <c r="I11" s="32">
        <v>467496508.16999996</v>
      </c>
      <c r="J11" s="32">
        <v>453938339.41999996</v>
      </c>
      <c r="K11" s="32">
        <v>455703966.06999999</v>
      </c>
      <c r="L11" s="32">
        <v>497140687.88</v>
      </c>
      <c r="M11" s="32">
        <v>502152646.27000016</v>
      </c>
      <c r="N11" s="32">
        <v>505991621.99000001</v>
      </c>
      <c r="O11" s="32"/>
      <c r="P11" s="32"/>
      <c r="Q11" s="32"/>
      <c r="R11" s="32"/>
      <c r="S11" s="32"/>
    </row>
    <row r="12" spans="2:19" ht="17.45" customHeight="1">
      <c r="B12" s="26" t="s">
        <v>214</v>
      </c>
      <c r="C12" s="26"/>
      <c r="D12" s="26"/>
      <c r="E12" s="26"/>
      <c r="H12" s="32">
        <v>0</v>
      </c>
      <c r="I12" s="32">
        <v>0</v>
      </c>
      <c r="J12" s="32">
        <v>0</v>
      </c>
      <c r="K12" s="32">
        <v>0</v>
      </c>
      <c r="L12" s="32">
        <v>0</v>
      </c>
      <c r="M12" s="32">
        <v>0</v>
      </c>
      <c r="N12" s="32">
        <v>0</v>
      </c>
      <c r="O12" s="32"/>
      <c r="P12" s="32"/>
      <c r="Q12" s="32"/>
      <c r="R12" s="32"/>
      <c r="S12" s="32"/>
    </row>
    <row r="13" spans="2:19" ht="17.45" customHeight="1">
      <c r="B13" s="27" t="s">
        <v>195</v>
      </c>
      <c r="C13" s="27"/>
      <c r="D13" s="27"/>
      <c r="E13" s="27"/>
      <c r="H13" s="33">
        <v>6379692.0499999998</v>
      </c>
      <c r="I13" s="33">
        <v>9953827.7400000002</v>
      </c>
      <c r="J13" s="33">
        <v>10898513.109999999</v>
      </c>
      <c r="K13" s="33">
        <f>11246025.22+2000</f>
        <v>11248025.220000001</v>
      </c>
      <c r="L13" s="33">
        <f>7081136.64+2000</f>
        <v>7083136.6399999997</v>
      </c>
      <c r="M13" s="33">
        <v>7055190.3899999997</v>
      </c>
      <c r="N13" s="33">
        <v>7419666.5199999996</v>
      </c>
      <c r="O13" s="33"/>
      <c r="P13" s="33"/>
      <c r="Q13" s="33"/>
      <c r="R13" s="33"/>
      <c r="S13" s="33"/>
    </row>
    <row r="14" spans="2:19" ht="17.45" customHeight="1">
      <c r="B14" s="25" t="s">
        <v>215</v>
      </c>
      <c r="C14" s="25"/>
      <c r="D14" s="25"/>
      <c r="E14" s="25"/>
      <c r="H14" s="31">
        <f t="shared" ref="H14:S14" si="1">SUM(H15:H18)</f>
        <v>-10908424.109999999</v>
      </c>
      <c r="I14" s="31">
        <f t="shared" si="1"/>
        <v>-15940287.32</v>
      </c>
      <c r="J14" s="31">
        <f t="shared" si="1"/>
        <v>-5035502.74</v>
      </c>
      <c r="K14" s="31">
        <f>SUM(K15:K18)</f>
        <v>-5382754.4500000002</v>
      </c>
      <c r="L14" s="31">
        <f>SUM(L15:L18)</f>
        <v>-43956595.140000001</v>
      </c>
      <c r="M14" s="31">
        <f t="shared" si="1"/>
        <v>-53579479.420000002</v>
      </c>
      <c r="N14" s="31">
        <f t="shared" si="1"/>
        <v>-56967303.799999997</v>
      </c>
      <c r="O14" s="31">
        <f t="shared" si="1"/>
        <v>0</v>
      </c>
      <c r="P14" s="31">
        <f t="shared" si="1"/>
        <v>0</v>
      </c>
      <c r="Q14" s="31">
        <f t="shared" si="1"/>
        <v>0</v>
      </c>
      <c r="R14" s="31">
        <f t="shared" si="1"/>
        <v>0</v>
      </c>
      <c r="S14" s="31">
        <f t="shared" si="1"/>
        <v>0</v>
      </c>
    </row>
    <row r="15" spans="2:19" ht="17.45" customHeight="1">
      <c r="B15" s="26" t="s">
        <v>216</v>
      </c>
      <c r="C15" s="26"/>
      <c r="D15" s="26"/>
      <c r="E15" s="26"/>
      <c r="H15" s="32">
        <v>-860773.89999999991</v>
      </c>
      <c r="I15" s="32">
        <v>-420590.48</v>
      </c>
      <c r="J15" s="32">
        <v>-900629.38000000035</v>
      </c>
      <c r="K15" s="32">
        <v>-472592.33000000007</v>
      </c>
      <c r="L15" s="32">
        <v>-974256.8200000003</v>
      </c>
      <c r="M15" s="32">
        <v>-144514.43999999948</v>
      </c>
      <c r="N15" s="32">
        <v>-1901510.9300000006</v>
      </c>
      <c r="O15" s="32"/>
      <c r="P15" s="32"/>
      <c r="Q15" s="32"/>
      <c r="R15" s="32"/>
      <c r="S15" s="32"/>
    </row>
    <row r="16" spans="2:19" ht="17.45" customHeight="1">
      <c r="B16" s="26" t="s">
        <v>217</v>
      </c>
      <c r="C16" s="26"/>
      <c r="D16" s="26"/>
      <c r="E16" s="26"/>
      <c r="H16" s="32">
        <v>-4134873.36</v>
      </c>
      <c r="I16" s="32">
        <v>-4134873.36</v>
      </c>
      <c r="J16" s="32">
        <v>-4134873.36</v>
      </c>
      <c r="K16" s="32">
        <v>-4910162.12</v>
      </c>
      <c r="L16" s="32">
        <v>-4910162.12</v>
      </c>
      <c r="M16" s="32">
        <v>-4910162.12</v>
      </c>
      <c r="N16" s="32">
        <v>-4910162.12</v>
      </c>
      <c r="O16" s="32"/>
      <c r="P16" s="32"/>
      <c r="Q16" s="32"/>
      <c r="R16" s="32"/>
      <c r="S16" s="32"/>
    </row>
    <row r="17" spans="2:19" ht="17.45" customHeight="1">
      <c r="B17" s="26" t="s">
        <v>218</v>
      </c>
      <c r="C17" s="26"/>
      <c r="D17" s="26"/>
      <c r="E17" s="26"/>
      <c r="H17" s="32">
        <v>-5912776.8499999996</v>
      </c>
      <c r="I17" s="32">
        <v>-11384823.48</v>
      </c>
      <c r="J17" s="32">
        <v>0</v>
      </c>
      <c r="K17" s="32">
        <v>0</v>
      </c>
      <c r="L17" s="32">
        <v>-38072176.200000003</v>
      </c>
      <c r="M17" s="32">
        <v>-48524802.859999999</v>
      </c>
      <c r="N17" s="32">
        <v>-50155630.75</v>
      </c>
      <c r="O17" s="32"/>
      <c r="P17" s="32"/>
      <c r="Q17" s="32"/>
      <c r="R17" s="32"/>
      <c r="S17" s="32"/>
    </row>
    <row r="18" spans="2:19" ht="17.45" customHeight="1">
      <c r="B18" s="26" t="s">
        <v>219</v>
      </c>
      <c r="C18" s="26"/>
      <c r="D18" s="26"/>
      <c r="E18" s="26"/>
      <c r="H18" s="32">
        <v>0</v>
      </c>
      <c r="I18" s="32">
        <v>0</v>
      </c>
      <c r="J18" s="32">
        <v>0</v>
      </c>
      <c r="K18" s="32">
        <v>0</v>
      </c>
      <c r="L18" s="32">
        <v>0</v>
      </c>
      <c r="M18" s="32">
        <v>0</v>
      </c>
      <c r="N18" s="32">
        <v>0</v>
      </c>
      <c r="O18" s="32"/>
      <c r="P18" s="32"/>
      <c r="Q18" s="32"/>
      <c r="R18" s="32"/>
      <c r="S18" s="32"/>
    </row>
    <row r="19" spans="2:19" ht="17.45" customHeight="1">
      <c r="B19" s="29" t="s">
        <v>220</v>
      </c>
      <c r="C19" s="29"/>
      <c r="D19" s="29"/>
      <c r="E19" s="29"/>
      <c r="H19" s="44">
        <f t="shared" ref="H19:S19" si="2">H14+H10</f>
        <v>459058454.11999995</v>
      </c>
      <c r="I19" s="44">
        <f t="shared" si="2"/>
        <v>461510048.58999997</v>
      </c>
      <c r="J19" s="44">
        <f t="shared" si="2"/>
        <v>459801349.78999996</v>
      </c>
      <c r="K19" s="44">
        <f t="shared" si="2"/>
        <v>461569236.84000003</v>
      </c>
      <c r="L19" s="44">
        <f t="shared" si="2"/>
        <v>460267229.38</v>
      </c>
      <c r="M19" s="44">
        <f t="shared" si="2"/>
        <v>455628357.24000013</v>
      </c>
      <c r="N19" s="44">
        <f t="shared" si="2"/>
        <v>456443984.70999998</v>
      </c>
      <c r="O19" s="44">
        <f t="shared" si="2"/>
        <v>0</v>
      </c>
      <c r="P19" s="44">
        <f t="shared" si="2"/>
        <v>0</v>
      </c>
      <c r="Q19" s="44">
        <f t="shared" si="2"/>
        <v>0</v>
      </c>
      <c r="R19" s="44">
        <f t="shared" si="2"/>
        <v>0</v>
      </c>
      <c r="S19" s="44">
        <f t="shared" si="2"/>
        <v>0</v>
      </c>
    </row>
    <row r="20" spans="2:19" ht="17.45" customHeight="1">
      <c r="B20" s="29" t="s">
        <v>203</v>
      </c>
      <c r="C20" s="29"/>
      <c r="D20" s="29"/>
      <c r="E20" s="29"/>
      <c r="H20" s="35">
        <v>8.8816931335473832</v>
      </c>
      <c r="I20" s="35">
        <v>8.9291256763423572</v>
      </c>
      <c r="J20" s="35">
        <v>8.8960664000000005</v>
      </c>
      <c r="K20" s="35">
        <v>8.9302708287056216</v>
      </c>
      <c r="L20" s="35">
        <v>8.9050800700701505</v>
      </c>
      <c r="M20" s="35">
        <v>8.8153288881379428</v>
      </c>
      <c r="N20" s="35">
        <v>8.8311093466717434</v>
      </c>
      <c r="O20" s="35"/>
      <c r="P20" s="35"/>
      <c r="Q20" s="35"/>
      <c r="R20" s="35"/>
      <c r="S20" s="35"/>
    </row>
    <row r="21" spans="2:19" ht="17.45" customHeight="1">
      <c r="B21" s="29" t="s">
        <v>205</v>
      </c>
      <c r="C21" s="30"/>
      <c r="D21" s="30"/>
      <c r="E21" s="30"/>
      <c r="H21" s="35">
        <v>8.36</v>
      </c>
      <c r="I21" s="35">
        <v>8.61</v>
      </c>
      <c r="J21" s="35">
        <v>8.5399999999999991</v>
      </c>
      <c r="K21" s="36">
        <v>8.6999999999999993</v>
      </c>
      <c r="L21" s="36">
        <v>8.5</v>
      </c>
      <c r="M21" s="36">
        <v>8.6999999999999993</v>
      </c>
      <c r="N21" s="36">
        <v>8.3000000000000007</v>
      </c>
      <c r="O21" s="36"/>
      <c r="P21" s="36"/>
      <c r="Q21" s="36"/>
      <c r="R21" s="36"/>
      <c r="S21" s="36"/>
    </row>
    <row r="22" spans="2:19" ht="17.45" customHeight="1">
      <c r="I22" s="9"/>
      <c r="J22" s="9"/>
      <c r="K22" s="9"/>
      <c r="L22" s="9"/>
      <c r="M22" s="9"/>
      <c r="N22" s="9"/>
      <c r="O22" s="9"/>
      <c r="P22" s="9"/>
      <c r="Q22" s="9"/>
      <c r="R22" s="9"/>
      <c r="S22" s="9"/>
    </row>
    <row r="23" spans="2:19" ht="17.45" customHeight="1">
      <c r="B23" s="18" t="s">
        <v>206</v>
      </c>
      <c r="C23" s="15"/>
      <c r="D23" s="15"/>
      <c r="E23" s="15"/>
      <c r="F23" s="16"/>
      <c r="G23" s="16"/>
      <c r="H23" s="17">
        <v>45658</v>
      </c>
      <c r="I23" s="17">
        <v>45689</v>
      </c>
      <c r="J23" s="17">
        <v>45717</v>
      </c>
      <c r="K23" s="17">
        <v>45748</v>
      </c>
      <c r="L23" s="17">
        <v>45778</v>
      </c>
      <c r="M23" s="17">
        <v>45809</v>
      </c>
      <c r="N23" s="17">
        <v>45839</v>
      </c>
      <c r="O23" s="17">
        <v>45870</v>
      </c>
      <c r="P23" s="17">
        <v>45901</v>
      </c>
      <c r="Q23" s="17">
        <v>45931</v>
      </c>
      <c r="R23" s="17">
        <v>45962</v>
      </c>
      <c r="S23" s="17">
        <v>45992</v>
      </c>
    </row>
    <row r="24" spans="2:19" ht="3.75" customHeight="1">
      <c r="B24" s="3"/>
      <c r="C24" s="6"/>
      <c r="D24" s="6"/>
      <c r="E24" s="6"/>
      <c r="H24" s="8"/>
      <c r="I24" s="8"/>
      <c r="J24" s="8"/>
      <c r="K24" s="8"/>
      <c r="L24" s="8"/>
      <c r="M24" s="8"/>
      <c r="N24" s="8"/>
      <c r="O24" s="8"/>
      <c r="P24" s="8"/>
      <c r="Q24" s="8"/>
      <c r="R24" s="8"/>
      <c r="S24" s="8"/>
    </row>
    <row r="25" spans="2:19" ht="3.75" customHeight="1">
      <c r="B25" s="3"/>
      <c r="C25" s="6"/>
      <c r="D25" s="6"/>
      <c r="E25" s="6"/>
      <c r="H25" s="8"/>
      <c r="I25" s="8"/>
      <c r="J25" s="8"/>
      <c r="K25" s="8"/>
      <c r="L25" s="8"/>
      <c r="M25" s="8"/>
      <c r="N25" s="8"/>
      <c r="O25" s="8"/>
      <c r="P25" s="8"/>
      <c r="Q25" s="8"/>
      <c r="R25" s="8"/>
      <c r="S25" s="8"/>
    </row>
    <row r="26" spans="2:19" ht="17.45" customHeight="1">
      <c r="B26" s="25" t="s">
        <v>212</v>
      </c>
      <c r="C26" s="25"/>
      <c r="D26" s="25"/>
      <c r="E26" s="25"/>
      <c r="H26" s="31">
        <f t="shared" ref="H26:S26" si="3">SUM(H27:H29)</f>
        <v>490653597.75999993</v>
      </c>
      <c r="I26" s="31">
        <f t="shared" si="3"/>
        <v>488218463.43999994</v>
      </c>
      <c r="J26" s="31">
        <f t="shared" si="3"/>
        <v>478503829.58999997</v>
      </c>
      <c r="K26" s="31">
        <f t="shared" si="3"/>
        <v>487178496.43000019</v>
      </c>
      <c r="L26" s="31">
        <f t="shared" si="3"/>
        <v>481552867.99000001</v>
      </c>
      <c r="M26" s="31">
        <f t="shared" si="3"/>
        <v>510372370.50000012</v>
      </c>
      <c r="N26" s="31">
        <f t="shared" si="3"/>
        <v>496625660.13999987</v>
      </c>
      <c r="O26" s="31">
        <f t="shared" si="3"/>
        <v>499167875.59000003</v>
      </c>
      <c r="P26" s="31">
        <f t="shared" si="3"/>
        <v>502219181.64999992</v>
      </c>
      <c r="Q26" s="31">
        <f t="shared" si="3"/>
        <v>508481123.68000007</v>
      </c>
      <c r="R26" s="31">
        <f t="shared" si="3"/>
        <v>475794112.39999998</v>
      </c>
      <c r="S26" s="31">
        <f t="shared" si="3"/>
        <v>486647076.20000005</v>
      </c>
    </row>
    <row r="27" spans="2:19" ht="17.45" customHeight="1">
      <c r="B27" s="26" t="s">
        <v>213</v>
      </c>
      <c r="C27" s="26"/>
      <c r="D27" s="26"/>
      <c r="E27" s="26"/>
      <c r="H27" s="32">
        <v>474207886.61999995</v>
      </c>
      <c r="I27" s="32">
        <v>466027514.46999997</v>
      </c>
      <c r="J27" s="32">
        <v>458175598.52999997</v>
      </c>
      <c r="K27" s="32">
        <v>474169050.02000016</v>
      </c>
      <c r="L27" s="32">
        <v>472736208.88999999</v>
      </c>
      <c r="M27" s="32">
        <v>502838576.0200001</v>
      </c>
      <c r="N27" s="32">
        <v>485513424.03999984</v>
      </c>
      <c r="O27" s="32">
        <v>456056387.71000004</v>
      </c>
      <c r="P27" s="32">
        <v>494940029.2299999</v>
      </c>
      <c r="Q27" s="32">
        <v>504908197.07000005</v>
      </c>
      <c r="R27" s="32">
        <v>466726200.95999998</v>
      </c>
      <c r="S27" s="32">
        <v>478832176.23000002</v>
      </c>
    </row>
    <row r="28" spans="2:19" ht="17.45" customHeight="1">
      <c r="B28" s="26" t="s">
        <v>214</v>
      </c>
      <c r="C28" s="26"/>
      <c r="D28" s="26"/>
      <c r="E28" s="26"/>
      <c r="H28" s="32">
        <v>0</v>
      </c>
      <c r="I28" s="32">
        <v>0</v>
      </c>
      <c r="J28" s="32">
        <v>0</v>
      </c>
      <c r="K28" s="32">
        <v>0</v>
      </c>
      <c r="L28" s="32">
        <v>0</v>
      </c>
      <c r="M28" s="32">
        <v>0</v>
      </c>
      <c r="N28" s="32">
        <v>0</v>
      </c>
      <c r="O28" s="32">
        <v>0</v>
      </c>
      <c r="P28" s="32">
        <v>0</v>
      </c>
      <c r="Q28" s="32">
        <v>0</v>
      </c>
      <c r="R28" s="32">
        <v>0</v>
      </c>
      <c r="S28" s="32">
        <v>0</v>
      </c>
    </row>
    <row r="29" spans="2:19" ht="17.45" customHeight="1">
      <c r="B29" s="27" t="s">
        <v>195</v>
      </c>
      <c r="C29" s="27"/>
      <c r="D29" s="27"/>
      <c r="E29" s="27"/>
      <c r="H29" s="33">
        <v>16445711.140000001</v>
      </c>
      <c r="I29" s="33">
        <v>22190948.969999999</v>
      </c>
      <c r="J29" s="33">
        <v>20328231.059999999</v>
      </c>
      <c r="K29" s="33">
        <v>13009446.41</v>
      </c>
      <c r="L29" s="33">
        <v>8816659.0999999996</v>
      </c>
      <c r="M29" s="33">
        <v>7533794.4800000004</v>
      </c>
      <c r="N29" s="33">
        <f>11110236.1+2000</f>
        <v>11112236.1</v>
      </c>
      <c r="O29" s="33">
        <v>43111487.880000003</v>
      </c>
      <c r="P29" s="33">
        <v>7279152.4199999999</v>
      </c>
      <c r="Q29" s="33">
        <v>3572926.61</v>
      </c>
      <c r="R29" s="33">
        <v>9067911.4399999995</v>
      </c>
      <c r="S29" s="33">
        <f>7812899.97+2000</f>
        <v>7814899.9699999997</v>
      </c>
    </row>
    <row r="30" spans="2:19" ht="17.45" customHeight="1">
      <c r="B30" s="25" t="s">
        <v>215</v>
      </c>
      <c r="C30" s="25"/>
      <c r="D30" s="25"/>
      <c r="E30" s="25"/>
      <c r="H30" s="31">
        <f t="shared" ref="H30:S30" si="4">SUM(H31:H34)</f>
        <v>-46226851.960000001</v>
      </c>
      <c r="I30" s="31">
        <f t="shared" si="4"/>
        <v>-46993397.829999998</v>
      </c>
      <c r="J30" s="31">
        <f t="shared" si="4"/>
        <v>-34606822.549999997</v>
      </c>
      <c r="K30" s="31">
        <f t="shared" si="4"/>
        <v>-35716103.890000001</v>
      </c>
      <c r="L30" s="31">
        <f t="shared" si="4"/>
        <v>-28390184.68</v>
      </c>
      <c r="M30" s="31">
        <f t="shared" si="4"/>
        <v>-56852683.030000001</v>
      </c>
      <c r="N30" s="31">
        <f t="shared" si="4"/>
        <v>-49137998.090000004</v>
      </c>
      <c r="O30" s="31">
        <f t="shared" si="4"/>
        <v>-50194884.859999999</v>
      </c>
      <c r="P30" s="31">
        <f t="shared" si="4"/>
        <v>-54689193.540000007</v>
      </c>
      <c r="Q30" s="31">
        <f t="shared" si="4"/>
        <v>-60151147.260000005</v>
      </c>
      <c r="R30" s="31">
        <f t="shared" si="4"/>
        <v>-16405915.489999998</v>
      </c>
      <c r="S30" s="31">
        <f t="shared" si="4"/>
        <v>-28522773.870000001</v>
      </c>
    </row>
    <row r="31" spans="2:19" ht="17.45" customHeight="1">
      <c r="B31" s="26" t="s">
        <v>216</v>
      </c>
      <c r="C31" s="26"/>
      <c r="D31" s="26"/>
      <c r="E31" s="26"/>
      <c r="H31" s="32">
        <v>-847394.46999999974</v>
      </c>
      <c r="I31" s="32">
        <v>-1188243.4500000002</v>
      </c>
      <c r="J31" s="32">
        <v>-2239130.04</v>
      </c>
      <c r="K31" s="32">
        <v>-3039149.7</v>
      </c>
      <c r="L31" s="32">
        <v>-2737831.2</v>
      </c>
      <c r="M31" s="32">
        <v>-330331.70000000019</v>
      </c>
      <c r="N31" s="32">
        <v>-657511.96999999974</v>
      </c>
      <c r="O31" s="32">
        <v>-1170294.71</v>
      </c>
      <c r="P31" s="32">
        <v>-1297891.3899999997</v>
      </c>
      <c r="Q31" s="32">
        <v>-1399630.1599999997</v>
      </c>
      <c r="R31" s="32">
        <v>-2889322.68</v>
      </c>
      <c r="S31" s="32">
        <v>-746110.84000000032</v>
      </c>
    </row>
    <row r="32" spans="2:19" ht="17.45" customHeight="1">
      <c r="B32" s="26" t="s">
        <v>217</v>
      </c>
      <c r="C32" s="26"/>
      <c r="D32" s="26"/>
      <c r="E32" s="26"/>
      <c r="H32" s="32">
        <v>-4651732.53</v>
      </c>
      <c r="I32" s="32">
        <v>-4651732.53</v>
      </c>
      <c r="J32" s="32">
        <v>-4651732.53</v>
      </c>
      <c r="K32" s="32">
        <v>-4651732.53</v>
      </c>
      <c r="L32" s="32">
        <v>-4651732.53</v>
      </c>
      <c r="M32" s="32">
        <v>-4651732.53</v>
      </c>
      <c r="N32" s="32">
        <v>-4393302.95</v>
      </c>
      <c r="O32" s="32">
        <v>-4393302.95</v>
      </c>
      <c r="P32" s="32">
        <v>-4393302.95</v>
      </c>
      <c r="Q32" s="32">
        <v>-4134873.36</v>
      </c>
      <c r="R32" s="32">
        <v>-4134873.36</v>
      </c>
      <c r="S32" s="32">
        <v>-4134873.36</v>
      </c>
    </row>
    <row r="33" spans="2:19" ht="17.45" customHeight="1">
      <c r="B33" s="26" t="s">
        <v>218</v>
      </c>
      <c r="C33" s="26"/>
      <c r="D33" s="26"/>
      <c r="E33" s="26"/>
      <c r="H33" s="32">
        <v>-40727724.960000001</v>
      </c>
      <c r="I33" s="32">
        <v>-41153421.850000001</v>
      </c>
      <c r="J33" s="32">
        <v>-27715959.98</v>
      </c>
      <c r="K33" s="32">
        <v>-28025221.66</v>
      </c>
      <c r="L33" s="32">
        <v>-21000620.949999999</v>
      </c>
      <c r="M33" s="32">
        <v>-51870618.799999997</v>
      </c>
      <c r="N33" s="32">
        <v>-44087183.170000002</v>
      </c>
      <c r="O33" s="32">
        <v>-44631287.199999996</v>
      </c>
      <c r="P33" s="32">
        <v>-48997999.20000001</v>
      </c>
      <c r="Q33" s="32">
        <v>-54616643.74000001</v>
      </c>
      <c r="R33" s="32">
        <v>-9381719.4499999993</v>
      </c>
      <c r="S33" s="32">
        <v>-23641789.670000002</v>
      </c>
    </row>
    <row r="34" spans="2:19" ht="17.45" customHeight="1">
      <c r="B34" s="26" t="s">
        <v>219</v>
      </c>
      <c r="C34" s="26"/>
      <c r="D34" s="26"/>
      <c r="E34" s="26"/>
      <c r="H34" s="32">
        <v>0</v>
      </c>
      <c r="I34" s="32">
        <v>0</v>
      </c>
      <c r="J34" s="32">
        <v>0</v>
      </c>
      <c r="K34" s="32">
        <v>0</v>
      </c>
      <c r="L34" s="32">
        <v>0</v>
      </c>
      <c r="M34" s="32">
        <v>0</v>
      </c>
      <c r="N34" s="32">
        <v>0</v>
      </c>
      <c r="O34" s="32">
        <v>0</v>
      </c>
      <c r="P34" s="32">
        <v>0</v>
      </c>
      <c r="Q34" s="32">
        <v>0</v>
      </c>
      <c r="R34" s="32">
        <v>0</v>
      </c>
      <c r="S34" s="32">
        <v>0</v>
      </c>
    </row>
    <row r="35" spans="2:19" ht="17.45" customHeight="1">
      <c r="B35" s="29" t="s">
        <v>220</v>
      </c>
      <c r="C35" s="29"/>
      <c r="D35" s="29"/>
      <c r="E35" s="29"/>
      <c r="H35" s="44">
        <f t="shared" ref="H35:S35" si="5">H30+H26</f>
        <v>444426745.79999995</v>
      </c>
      <c r="I35" s="44">
        <f t="shared" si="5"/>
        <v>441225065.60999995</v>
      </c>
      <c r="J35" s="44">
        <f t="shared" si="5"/>
        <v>443897007.03999996</v>
      </c>
      <c r="K35" s="44">
        <f t="shared" si="5"/>
        <v>451462392.5400002</v>
      </c>
      <c r="L35" s="44">
        <f t="shared" si="5"/>
        <v>453162683.31</v>
      </c>
      <c r="M35" s="44">
        <f t="shared" si="5"/>
        <v>453519687.47000015</v>
      </c>
      <c r="N35" s="44">
        <f t="shared" si="5"/>
        <v>447487662.04999983</v>
      </c>
      <c r="O35" s="44">
        <f t="shared" si="5"/>
        <v>448972990.73000002</v>
      </c>
      <c r="P35" s="44">
        <f t="shared" si="5"/>
        <v>447529988.1099999</v>
      </c>
      <c r="Q35" s="44">
        <f t="shared" si="5"/>
        <v>448329976.42000008</v>
      </c>
      <c r="R35" s="44">
        <f t="shared" si="5"/>
        <v>459388196.90999997</v>
      </c>
      <c r="S35" s="44">
        <f t="shared" si="5"/>
        <v>458124302.33000004</v>
      </c>
    </row>
    <row r="36" spans="2:19" ht="17.45" customHeight="1">
      <c r="B36" s="29" t="s">
        <v>203</v>
      </c>
      <c r="C36" s="29"/>
      <c r="D36" s="29"/>
      <c r="E36" s="29"/>
      <c r="H36" s="35">
        <v>8.5986042542304109</v>
      </c>
      <c r="I36" s="35">
        <v>8.5366593306257847</v>
      </c>
      <c r="J36" s="35">
        <v>8.5883550646881197</v>
      </c>
      <c r="K36" s="35">
        <v>8.7361568500000004</v>
      </c>
      <c r="L36" s="35">
        <v>8.7676239411598331</v>
      </c>
      <c r="M36" s="35">
        <v>8.7745311255675329</v>
      </c>
      <c r="N36" s="35">
        <v>8.6578257293954923</v>
      </c>
      <c r="O36" s="35">
        <v>8.6865633191726097</v>
      </c>
      <c r="P36" s="35">
        <v>8.6586446383451019</v>
      </c>
      <c r="Q36" s="35">
        <v>8.6741225161972082</v>
      </c>
      <c r="R36" s="35">
        <v>8.8880728750541458</v>
      </c>
      <c r="S36" s="35">
        <v>8.8636195103203796</v>
      </c>
    </row>
    <row r="37" spans="2:19" ht="17.45" customHeight="1">
      <c r="B37" s="29" t="s">
        <v>205</v>
      </c>
      <c r="C37" s="30"/>
      <c r="D37" s="30"/>
      <c r="E37" s="30"/>
      <c r="H37" s="35">
        <v>7.51</v>
      </c>
      <c r="I37" s="35">
        <v>7.71</v>
      </c>
      <c r="J37" s="35">
        <v>8.6999999999999993</v>
      </c>
      <c r="K37" s="36">
        <v>8.39</v>
      </c>
      <c r="L37" s="36">
        <v>8.3000000000000007</v>
      </c>
      <c r="M37" s="36">
        <v>8.39</v>
      </c>
      <c r="N37" s="36">
        <v>8.41</v>
      </c>
      <c r="O37" s="36">
        <v>8.2200000000000006</v>
      </c>
      <c r="P37" s="36">
        <v>8.4</v>
      </c>
      <c r="Q37" s="36">
        <v>8.6</v>
      </c>
      <c r="R37" s="36">
        <v>8.39</v>
      </c>
      <c r="S37" s="36">
        <v>8.19</v>
      </c>
    </row>
    <row r="38" spans="2:19" ht="17.45" customHeight="1">
      <c r="I38" s="9"/>
      <c r="J38" s="9"/>
      <c r="K38" s="9"/>
      <c r="L38" s="9"/>
      <c r="M38" s="9"/>
      <c r="N38" s="9"/>
      <c r="O38" s="9"/>
      <c r="P38" s="9"/>
      <c r="Q38" s="9"/>
      <c r="R38" s="9"/>
      <c r="S38" s="9"/>
    </row>
    <row r="39" spans="2:19" ht="17.45" customHeight="1">
      <c r="B39" s="18" t="s">
        <v>207</v>
      </c>
      <c r="C39" s="15"/>
      <c r="D39" s="15"/>
      <c r="E39" s="15"/>
      <c r="F39" s="16"/>
      <c r="G39" s="16"/>
      <c r="H39" s="17">
        <v>45292</v>
      </c>
      <c r="I39" s="17">
        <v>45323</v>
      </c>
      <c r="J39" s="17">
        <v>45352</v>
      </c>
      <c r="K39" s="17">
        <v>45383</v>
      </c>
      <c r="L39" s="17">
        <v>45413</v>
      </c>
      <c r="M39" s="17">
        <v>45444</v>
      </c>
      <c r="N39" s="17">
        <v>45474</v>
      </c>
      <c r="O39" s="17">
        <v>45505</v>
      </c>
      <c r="P39" s="17">
        <v>45536</v>
      </c>
      <c r="Q39" s="17">
        <v>45566</v>
      </c>
      <c r="R39" s="17">
        <v>45597</v>
      </c>
      <c r="S39" s="17">
        <v>45627</v>
      </c>
    </row>
    <row r="40" spans="2:19" ht="3.75" customHeight="1">
      <c r="B40" s="3"/>
      <c r="C40" s="6"/>
      <c r="D40" s="6"/>
      <c r="E40" s="6"/>
      <c r="H40" s="8"/>
      <c r="I40" s="8"/>
      <c r="J40" s="8"/>
      <c r="K40" s="8"/>
      <c r="L40" s="8"/>
      <c r="M40" s="8"/>
      <c r="N40" s="8"/>
      <c r="O40" s="8"/>
      <c r="P40" s="8"/>
      <c r="Q40" s="8"/>
      <c r="R40" s="8"/>
      <c r="S40" s="8"/>
    </row>
    <row r="41" spans="2:19" ht="3.75" customHeight="1">
      <c r="B41" s="3"/>
      <c r="C41" s="6"/>
      <c r="D41" s="6"/>
      <c r="E41" s="6"/>
      <c r="H41" s="8"/>
      <c r="I41" s="8"/>
      <c r="J41" s="8"/>
      <c r="K41" s="8"/>
      <c r="L41" s="8"/>
      <c r="M41" s="8"/>
      <c r="N41" s="8"/>
      <c r="O41" s="8"/>
      <c r="P41" s="8"/>
      <c r="Q41" s="8"/>
      <c r="R41" s="8"/>
      <c r="S41" s="8"/>
    </row>
    <row r="42" spans="2:19" ht="17.45" customHeight="1">
      <c r="B42" s="25" t="s">
        <v>212</v>
      </c>
      <c r="C42" s="25"/>
      <c r="D42" s="25"/>
      <c r="E42" s="25"/>
      <c r="H42" s="31">
        <f t="shared" ref="H42:S42" si="6">SUM(H43:H45)</f>
        <v>524723216.88999999</v>
      </c>
      <c r="I42" s="31">
        <f t="shared" si="6"/>
        <v>524061309.98000014</v>
      </c>
      <c r="J42" s="31">
        <f t="shared" si="6"/>
        <v>522058006.89999998</v>
      </c>
      <c r="K42" s="31">
        <f t="shared" si="6"/>
        <v>513475757.99000001</v>
      </c>
      <c r="L42" s="31">
        <f t="shared" si="6"/>
        <v>515921553.56000006</v>
      </c>
      <c r="M42" s="31">
        <f t="shared" si="6"/>
        <v>502652163.27000004</v>
      </c>
      <c r="N42" s="31">
        <f t="shared" si="6"/>
        <v>508332051.78737551</v>
      </c>
      <c r="O42" s="31">
        <f t="shared" si="6"/>
        <v>507962295.14999998</v>
      </c>
      <c r="P42" s="31">
        <f t="shared" si="6"/>
        <v>503327913.47999996</v>
      </c>
      <c r="Q42" s="31">
        <f t="shared" si="6"/>
        <v>500986002.70999998</v>
      </c>
      <c r="R42" s="31">
        <f t="shared" si="6"/>
        <v>497580982.60999995</v>
      </c>
      <c r="S42" s="31">
        <f t="shared" si="6"/>
        <v>484886883.35000008</v>
      </c>
    </row>
    <row r="43" spans="2:19" ht="17.45" customHeight="1">
      <c r="B43" s="26" t="s">
        <v>213</v>
      </c>
      <c r="C43" s="26"/>
      <c r="D43" s="26"/>
      <c r="E43" s="26"/>
      <c r="H43" s="32">
        <v>485632735.31999999</v>
      </c>
      <c r="I43" s="32">
        <v>509113314.61000013</v>
      </c>
      <c r="J43" s="32">
        <v>506324314.89999998</v>
      </c>
      <c r="K43" s="32">
        <v>497132592.79000002</v>
      </c>
      <c r="L43" s="32">
        <v>498430569.34000009</v>
      </c>
      <c r="M43" s="32">
        <v>491862339.71000004</v>
      </c>
      <c r="N43" s="32">
        <v>494332436.20000011</v>
      </c>
      <c r="O43" s="32">
        <v>492633183.75</v>
      </c>
      <c r="P43" s="32">
        <v>486918982.33999997</v>
      </c>
      <c r="Q43" s="32">
        <v>493925573.88999999</v>
      </c>
      <c r="R43" s="32">
        <v>489403339.69999993</v>
      </c>
      <c r="S43" s="32">
        <v>477527830.69000006</v>
      </c>
    </row>
    <row r="44" spans="2:19" ht="17.45" customHeight="1">
      <c r="B44" s="26" t="s">
        <v>214</v>
      </c>
      <c r="C44" s="26"/>
      <c r="D44" s="26"/>
      <c r="E44" s="26"/>
      <c r="H44" s="32">
        <v>0</v>
      </c>
      <c r="I44" s="32">
        <v>0</v>
      </c>
      <c r="J44" s="32">
        <v>0</v>
      </c>
      <c r="K44" s="32">
        <v>0</v>
      </c>
      <c r="L44" s="32">
        <v>0</v>
      </c>
      <c r="M44" s="32">
        <v>0</v>
      </c>
      <c r="N44" s="32">
        <v>0</v>
      </c>
      <c r="O44" s="32">
        <v>0</v>
      </c>
      <c r="P44" s="32">
        <v>0</v>
      </c>
      <c r="Q44" s="32">
        <v>0</v>
      </c>
      <c r="R44" s="32">
        <v>0</v>
      </c>
      <c r="S44" s="32">
        <v>0</v>
      </c>
    </row>
    <row r="45" spans="2:19" ht="17.45" customHeight="1">
      <c r="B45" s="27" t="s">
        <v>195</v>
      </c>
      <c r="C45" s="27"/>
      <c r="D45" s="27"/>
      <c r="E45" s="27"/>
      <c r="H45" s="33">
        <v>39090481.57</v>
      </c>
      <c r="I45" s="33">
        <v>14947995.369999999</v>
      </c>
      <c r="J45" s="33">
        <v>15733692</v>
      </c>
      <c r="K45" s="33">
        <v>16343165.199999999</v>
      </c>
      <c r="L45" s="33">
        <v>17490984.219999999</v>
      </c>
      <c r="M45" s="33">
        <v>10789823.560000001</v>
      </c>
      <c r="N45" s="33">
        <v>13999615.587375401</v>
      </c>
      <c r="O45" s="33">
        <v>15329111.4</v>
      </c>
      <c r="P45" s="33">
        <v>16408931.140000001</v>
      </c>
      <c r="Q45" s="33">
        <v>7060428.8200000003</v>
      </c>
      <c r="R45" s="33">
        <v>8177642.9100000001</v>
      </c>
      <c r="S45" s="33">
        <v>7359052.6600000001</v>
      </c>
    </row>
    <row r="46" spans="2:19" ht="17.45" customHeight="1">
      <c r="B46" s="25" t="s">
        <v>215</v>
      </c>
      <c r="C46" s="25"/>
      <c r="D46" s="25"/>
      <c r="E46" s="25"/>
      <c r="H46" s="31">
        <f t="shared" ref="H46:S46" si="7">SUM(H47:H50)</f>
        <v>-47427272.32</v>
      </c>
      <c r="I46" s="31">
        <f t="shared" si="7"/>
        <v>-47859266.670000002</v>
      </c>
      <c r="J46" s="31">
        <f t="shared" si="7"/>
        <v>-48534272.439999998</v>
      </c>
      <c r="K46" s="31">
        <f t="shared" si="7"/>
        <v>-49511981.789999999</v>
      </c>
      <c r="L46" s="31">
        <f t="shared" si="7"/>
        <v>-49890922.020000003</v>
      </c>
      <c r="M46" s="31">
        <f t="shared" si="7"/>
        <v>-42588463.649999999</v>
      </c>
      <c r="N46" s="31">
        <f t="shared" si="7"/>
        <v>-43364817.600000001</v>
      </c>
      <c r="O46" s="31">
        <f t="shared" si="7"/>
        <v>-44060277.289999999</v>
      </c>
      <c r="P46" s="31">
        <f t="shared" si="7"/>
        <v>-44847843.243000001</v>
      </c>
      <c r="Q46" s="31">
        <f t="shared" si="7"/>
        <v>-46925605.650000006</v>
      </c>
      <c r="R46" s="31">
        <f t="shared" si="7"/>
        <v>-46230333.310000002</v>
      </c>
      <c r="S46" s="31">
        <f t="shared" si="7"/>
        <v>-44781382.530000001</v>
      </c>
    </row>
    <row r="47" spans="2:19" ht="17.45" customHeight="1">
      <c r="B47" s="26" t="s">
        <v>216</v>
      </c>
      <c r="C47" s="26"/>
      <c r="D47" s="26"/>
      <c r="E47" s="26"/>
      <c r="H47" s="32">
        <v>-601718.28000000026</v>
      </c>
      <c r="I47" s="32">
        <v>-667003.51999999955</v>
      </c>
      <c r="J47" s="32">
        <v>-957297.33000000007</v>
      </c>
      <c r="K47" s="32">
        <v>-1520797.79</v>
      </c>
      <c r="L47" s="32">
        <v>-1506633.8899999997</v>
      </c>
      <c r="M47" s="32">
        <v>-369049.40000000037</v>
      </c>
      <c r="N47" s="32">
        <v>-773620.59999999963</v>
      </c>
      <c r="O47" s="32">
        <v>-1110067.1799999997</v>
      </c>
      <c r="P47" s="32">
        <v>-1544038.38</v>
      </c>
      <c r="Q47" s="32">
        <v>-2180365.91</v>
      </c>
      <c r="R47" s="32">
        <v>-2196405.73</v>
      </c>
      <c r="S47" s="32">
        <v>-352172.12000000058</v>
      </c>
    </row>
    <row r="48" spans="2:19" ht="17.45" customHeight="1">
      <c r="B48" s="26" t="s">
        <v>217</v>
      </c>
      <c r="C48" s="26"/>
      <c r="D48" s="26"/>
      <c r="E48" s="26"/>
      <c r="H48" s="32">
        <v>-4125412</v>
      </c>
      <c r="I48" s="32">
        <v>-4125412</v>
      </c>
      <c r="J48" s="32">
        <v>-4125412</v>
      </c>
      <c r="K48" s="32">
        <v>-4125412</v>
      </c>
      <c r="L48" s="32">
        <v>-4125412</v>
      </c>
      <c r="M48" s="32">
        <v>-4125412</v>
      </c>
      <c r="N48" s="32">
        <v>-4125412</v>
      </c>
      <c r="O48" s="32">
        <v>-4125412</v>
      </c>
      <c r="P48" s="32">
        <v>-4125436.3130000005</v>
      </c>
      <c r="Q48" s="32">
        <v>-4126737.48</v>
      </c>
      <c r="R48" s="32">
        <v>-4134873.36</v>
      </c>
      <c r="S48" s="32">
        <v>-4134873.36</v>
      </c>
    </row>
    <row r="49" spans="2:19" ht="17.45" customHeight="1">
      <c r="B49" s="26" t="s">
        <v>218</v>
      </c>
      <c r="C49" s="26"/>
      <c r="D49" s="26"/>
      <c r="E49" s="26"/>
      <c r="H49" s="32">
        <v>-42700142.039999999</v>
      </c>
      <c r="I49" s="32">
        <v>-43066851.150000006</v>
      </c>
      <c r="J49" s="32">
        <v>-43451563.109999999</v>
      </c>
      <c r="K49" s="32">
        <v>-43865772</v>
      </c>
      <c r="L49" s="32">
        <v>-44258876.130000003</v>
      </c>
      <c r="M49" s="32">
        <v>-38094002.25</v>
      </c>
      <c r="N49" s="32">
        <v>-38465785</v>
      </c>
      <c r="O49" s="32">
        <v>-38824798.109999999</v>
      </c>
      <c r="P49" s="32">
        <v>-39173078.990000002</v>
      </c>
      <c r="Q49" s="32">
        <v>-39563560.620000005</v>
      </c>
      <c r="R49" s="32">
        <v>-39899054.219999999</v>
      </c>
      <c r="S49" s="32">
        <v>-40294337.049999997</v>
      </c>
    </row>
    <row r="50" spans="2:19" ht="17.45" customHeight="1">
      <c r="B50" s="26" t="s">
        <v>219</v>
      </c>
      <c r="C50" s="26"/>
      <c r="D50" s="26"/>
      <c r="E50" s="26"/>
      <c r="H50" s="32">
        <v>0</v>
      </c>
      <c r="I50" s="32">
        <v>0</v>
      </c>
      <c r="J50" s="32">
        <v>0</v>
      </c>
      <c r="K50" s="32">
        <v>0</v>
      </c>
      <c r="L50" s="32">
        <v>0</v>
      </c>
      <c r="M50" s="32">
        <v>0</v>
      </c>
      <c r="N50" s="32">
        <v>0</v>
      </c>
      <c r="O50" s="32">
        <v>0</v>
      </c>
      <c r="P50" s="32">
        <v>-5289.56</v>
      </c>
      <c r="Q50" s="32">
        <v>-1054941.6400000001</v>
      </c>
      <c r="R50" s="32">
        <v>0</v>
      </c>
      <c r="S50" s="32">
        <v>0</v>
      </c>
    </row>
    <row r="51" spans="2:19" ht="17.45" customHeight="1">
      <c r="B51" s="29" t="s">
        <v>220</v>
      </c>
      <c r="C51" s="29"/>
      <c r="D51" s="29"/>
      <c r="E51" s="29"/>
      <c r="H51" s="44">
        <f t="shared" ref="H51:S51" si="8">H46+H42</f>
        <v>477295944.56999999</v>
      </c>
      <c r="I51" s="44">
        <f t="shared" si="8"/>
        <v>476202043.31000012</v>
      </c>
      <c r="J51" s="44">
        <f t="shared" si="8"/>
        <v>473523734.45999998</v>
      </c>
      <c r="K51" s="44">
        <f t="shared" si="8"/>
        <v>463963776.19999999</v>
      </c>
      <c r="L51" s="44">
        <f t="shared" si="8"/>
        <v>466030631.54000008</v>
      </c>
      <c r="M51" s="44">
        <f t="shared" si="8"/>
        <v>460063699.62000006</v>
      </c>
      <c r="N51" s="44">
        <f t="shared" si="8"/>
        <v>464967234.18737549</v>
      </c>
      <c r="O51" s="44">
        <f t="shared" si="8"/>
        <v>463902017.85999995</v>
      </c>
      <c r="P51" s="44">
        <f t="shared" si="8"/>
        <v>458480070.23699999</v>
      </c>
      <c r="Q51" s="44">
        <f t="shared" si="8"/>
        <v>454060397.05999994</v>
      </c>
      <c r="R51" s="44">
        <f t="shared" si="8"/>
        <v>451350649.29999995</v>
      </c>
      <c r="S51" s="44">
        <f t="shared" si="8"/>
        <v>440105500.82000005</v>
      </c>
    </row>
    <row r="52" spans="2:19" ht="17.45" customHeight="1">
      <c r="B52" s="29" t="s">
        <v>203</v>
      </c>
      <c r="C52" s="29"/>
      <c r="D52" s="29"/>
      <c r="E52" s="29"/>
      <c r="H52" s="35">
        <v>9.2557241714524494</v>
      </c>
      <c r="I52" s="35">
        <v>9.2345112354354004</v>
      </c>
      <c r="J52" s="35">
        <v>9.1825734600000004</v>
      </c>
      <c r="K52" s="35">
        <v>8.9971867285012994</v>
      </c>
      <c r="L52" s="35">
        <v>9.0372671925131396</v>
      </c>
      <c r="M52" s="35">
        <v>8.9215564335392497</v>
      </c>
      <c r="N52" s="35">
        <v>9.0021478690613197</v>
      </c>
      <c r="O52" s="35">
        <v>8.99598911</v>
      </c>
      <c r="P52" s="35">
        <v>8.8908466885149906</v>
      </c>
      <c r="Q52" s="35">
        <v>8.8051403750219368</v>
      </c>
      <c r="R52" s="35">
        <v>8.7325653775282728</v>
      </c>
      <c r="S52" s="35">
        <v>8.5149984050781189</v>
      </c>
    </row>
    <row r="53" spans="2:19" ht="17.45" customHeight="1">
      <c r="B53" s="29" t="s">
        <v>205</v>
      </c>
      <c r="C53" s="30"/>
      <c r="D53" s="30"/>
      <c r="E53" s="30"/>
      <c r="H53" s="35">
        <v>8.81</v>
      </c>
      <c r="I53" s="35">
        <v>8.7799999999999994</v>
      </c>
      <c r="J53" s="35">
        <v>8.7899999999999991</v>
      </c>
      <c r="K53" s="36">
        <v>8.68</v>
      </c>
      <c r="L53" s="36">
        <v>8.6999999999999993</v>
      </c>
      <c r="M53" s="36">
        <v>8.3699999999999992</v>
      </c>
      <c r="N53" s="36">
        <v>8.7100000000000009</v>
      </c>
      <c r="O53" s="36">
        <v>8.73</v>
      </c>
      <c r="P53" s="36">
        <v>8.5299999999999994</v>
      </c>
      <c r="Q53" s="36">
        <v>8.25</v>
      </c>
      <c r="R53" s="36">
        <v>8.0399999999999991</v>
      </c>
      <c r="S53" s="36">
        <v>7.85</v>
      </c>
    </row>
    <row r="54" spans="2:19" ht="17.45" customHeight="1">
      <c r="I54" s="9"/>
      <c r="J54" s="9"/>
      <c r="K54" s="9"/>
      <c r="L54" s="9"/>
      <c r="M54" s="9"/>
      <c r="N54" s="9"/>
      <c r="O54" s="9"/>
      <c r="P54" s="9"/>
      <c r="Q54" s="9"/>
      <c r="R54" s="9"/>
      <c r="S54" s="9"/>
    </row>
    <row r="55" spans="2:19" ht="24.95" customHeight="1">
      <c r="B55" s="18" t="s">
        <v>208</v>
      </c>
      <c r="C55" s="15"/>
      <c r="D55" s="15"/>
      <c r="E55" s="15"/>
      <c r="F55" s="16"/>
      <c r="G55" s="16"/>
      <c r="H55" s="17">
        <v>44927</v>
      </c>
      <c r="I55" s="17">
        <v>44958</v>
      </c>
      <c r="J55" s="17">
        <v>44986</v>
      </c>
      <c r="K55" s="17">
        <v>45017</v>
      </c>
      <c r="L55" s="17">
        <v>45047</v>
      </c>
      <c r="M55" s="17">
        <v>45078</v>
      </c>
      <c r="N55" s="17">
        <v>45108</v>
      </c>
      <c r="O55" s="17">
        <v>45139</v>
      </c>
      <c r="P55" s="17">
        <v>45170</v>
      </c>
      <c r="Q55" s="17">
        <v>45200</v>
      </c>
      <c r="R55" s="17">
        <v>45231</v>
      </c>
      <c r="S55" s="17">
        <v>45261</v>
      </c>
    </row>
    <row r="56" spans="2:19" ht="5.0999999999999996" customHeight="1">
      <c r="B56" s="3"/>
      <c r="C56" s="6"/>
      <c r="D56" s="6"/>
      <c r="E56" s="6"/>
      <c r="H56" s="8"/>
      <c r="I56" s="8"/>
      <c r="J56" s="8"/>
      <c r="K56" s="8"/>
      <c r="L56" s="8"/>
      <c r="M56" s="8"/>
      <c r="N56" s="8"/>
      <c r="O56" s="8"/>
      <c r="P56" s="8"/>
      <c r="Q56" s="8"/>
      <c r="R56" s="8"/>
      <c r="S56" s="8"/>
    </row>
    <row r="57" spans="2:19" ht="5.0999999999999996" customHeight="1">
      <c r="B57" s="3"/>
      <c r="C57" s="6"/>
      <c r="D57" s="6"/>
      <c r="E57" s="6"/>
      <c r="H57" s="8"/>
      <c r="I57" s="8"/>
      <c r="J57" s="8"/>
      <c r="K57" s="8"/>
      <c r="L57" s="8"/>
      <c r="M57" s="8"/>
      <c r="N57" s="8"/>
      <c r="O57" s="8"/>
      <c r="P57" s="8"/>
      <c r="Q57" s="8"/>
      <c r="R57" s="8"/>
      <c r="S57" s="8"/>
    </row>
    <row r="58" spans="2:19" ht="16.5" customHeight="1">
      <c r="B58" s="25" t="s">
        <v>212</v>
      </c>
      <c r="C58" s="25"/>
      <c r="D58" s="25"/>
      <c r="E58" s="25"/>
      <c r="H58" s="31">
        <f t="shared" ref="H58:S58" si="9">SUM(H59:H61)</f>
        <v>462154310.04999989</v>
      </c>
      <c r="I58" s="31">
        <f t="shared" si="9"/>
        <v>464560897.04000002</v>
      </c>
      <c r="J58" s="31">
        <f t="shared" si="9"/>
        <v>471131656.55000007</v>
      </c>
      <c r="K58" s="31">
        <f t="shared" si="9"/>
        <v>475141866.21999991</v>
      </c>
      <c r="L58" s="31">
        <f t="shared" si="9"/>
        <v>483443348.25999999</v>
      </c>
      <c r="M58" s="31">
        <f t="shared" si="9"/>
        <v>527813367.98999995</v>
      </c>
      <c r="N58" s="31">
        <f t="shared" si="9"/>
        <v>527759715.19000012</v>
      </c>
      <c r="O58" s="31">
        <f t="shared" si="9"/>
        <v>528305807.94</v>
      </c>
      <c r="P58" s="31">
        <f t="shared" si="9"/>
        <v>519733678.66999996</v>
      </c>
      <c r="Q58" s="31">
        <f t="shared" si="9"/>
        <v>513399782.95000005</v>
      </c>
      <c r="R58" s="31">
        <f t="shared" si="9"/>
        <v>521706234.25</v>
      </c>
      <c r="S58" s="31">
        <f t="shared" si="9"/>
        <v>526616105.93999988</v>
      </c>
    </row>
    <row r="59" spans="2:19" ht="16.5" customHeight="1">
      <c r="B59" s="26" t="s">
        <v>213</v>
      </c>
      <c r="C59" s="26"/>
      <c r="D59" s="26"/>
      <c r="E59" s="26"/>
      <c r="H59" s="32">
        <v>456995317.40999991</v>
      </c>
      <c r="I59" s="32">
        <v>459640557.60000002</v>
      </c>
      <c r="J59" s="32">
        <v>466492813.12000006</v>
      </c>
      <c r="K59" s="32">
        <v>471027034.96999991</v>
      </c>
      <c r="L59" s="32">
        <v>479834769.49000001</v>
      </c>
      <c r="M59" s="32">
        <v>485513618.29999995</v>
      </c>
      <c r="N59" s="32">
        <v>522898701.53000009</v>
      </c>
      <c r="O59" s="32">
        <v>469816809.64999998</v>
      </c>
      <c r="P59" s="32">
        <v>507390509.12999994</v>
      </c>
      <c r="Q59" s="32">
        <v>500498869.83000004</v>
      </c>
      <c r="R59" s="32">
        <v>510646730.89999998</v>
      </c>
      <c r="S59" s="32">
        <v>505469453.74999988</v>
      </c>
    </row>
    <row r="60" spans="2:19" ht="16.5" customHeight="1">
      <c r="B60" s="26" t="s">
        <v>214</v>
      </c>
      <c r="C60" s="26"/>
      <c r="D60" s="26"/>
      <c r="E60" s="26"/>
      <c r="H60" s="32">
        <v>0</v>
      </c>
      <c r="I60" s="32">
        <v>0</v>
      </c>
      <c r="J60" s="32">
        <v>0</v>
      </c>
      <c r="K60" s="32">
        <v>0</v>
      </c>
      <c r="L60" s="32">
        <v>0</v>
      </c>
      <c r="M60" s="32">
        <v>0</v>
      </c>
      <c r="N60" s="32">
        <v>0</v>
      </c>
      <c r="O60" s="32">
        <v>0</v>
      </c>
      <c r="P60" s="32">
        <v>0</v>
      </c>
      <c r="Q60" s="32">
        <v>0</v>
      </c>
      <c r="R60" s="32">
        <v>0</v>
      </c>
      <c r="S60" s="32">
        <v>0</v>
      </c>
    </row>
    <row r="61" spans="2:19" ht="16.5" customHeight="1">
      <c r="B61" s="27" t="s">
        <v>195</v>
      </c>
      <c r="C61" s="27"/>
      <c r="D61" s="27"/>
      <c r="E61" s="27"/>
      <c r="H61" s="33">
        <v>5158992.6399999997</v>
      </c>
      <c r="I61" s="33">
        <v>4920339.4400000004</v>
      </c>
      <c r="J61" s="33">
        <v>4638843.43</v>
      </c>
      <c r="K61" s="33">
        <v>4114831.25</v>
      </c>
      <c r="L61" s="33">
        <v>3608578.77</v>
      </c>
      <c r="M61" s="33">
        <v>42299749.689999998</v>
      </c>
      <c r="N61" s="33">
        <v>4861013.66</v>
      </c>
      <c r="O61" s="33">
        <v>58488998.289999999</v>
      </c>
      <c r="P61" s="33">
        <v>12343169.539999999</v>
      </c>
      <c r="Q61" s="33">
        <v>12900913.119999999</v>
      </c>
      <c r="R61" s="33">
        <v>11059503.35</v>
      </c>
      <c r="S61" s="33">
        <v>21146652.190000001</v>
      </c>
    </row>
    <row r="62" spans="2:19" ht="16.5" customHeight="1">
      <c r="B62" s="25" t="s">
        <v>215</v>
      </c>
      <c r="C62" s="25"/>
      <c r="D62" s="25"/>
      <c r="E62" s="25"/>
      <c r="H62" s="31">
        <f t="shared" ref="H62:S62" si="10">SUM(H63:H66)</f>
        <v>-6232430.830000001</v>
      </c>
      <c r="I62" s="31">
        <f t="shared" si="10"/>
        <v>-6424343.9399999995</v>
      </c>
      <c r="J62" s="31">
        <f t="shared" si="10"/>
        <v>-6404197.9199999999</v>
      </c>
      <c r="K62" s="31">
        <f t="shared" si="10"/>
        <v>-6034096.75</v>
      </c>
      <c r="L62" s="31">
        <f t="shared" si="10"/>
        <v>-5965394.6099999994</v>
      </c>
      <c r="M62" s="31">
        <f t="shared" si="10"/>
        <v>-44828545.850000001</v>
      </c>
      <c r="N62" s="31">
        <f t="shared" si="10"/>
        <v>-44883158.920000002</v>
      </c>
      <c r="O62" s="31">
        <f t="shared" si="10"/>
        <v>-46163107.309999995</v>
      </c>
      <c r="P62" s="31">
        <f t="shared" si="10"/>
        <v>-46489142.600000001</v>
      </c>
      <c r="Q62" s="31">
        <f t="shared" si="10"/>
        <v>-47082668.5</v>
      </c>
      <c r="R62" s="31">
        <f t="shared" si="10"/>
        <v>-47520585.060000002</v>
      </c>
      <c r="S62" s="31">
        <f t="shared" si="10"/>
        <v>-46863616.75</v>
      </c>
    </row>
    <row r="63" spans="2:19" ht="16.5" customHeight="1">
      <c r="B63" s="26" t="s">
        <v>216</v>
      </c>
      <c r="C63" s="26"/>
      <c r="D63" s="26"/>
      <c r="E63" s="26"/>
      <c r="H63" s="32">
        <v>-1591342.330000001</v>
      </c>
      <c r="I63" s="32">
        <v>-1783255.4399999995</v>
      </c>
      <c r="J63" s="32">
        <v>-1763109.42</v>
      </c>
      <c r="K63" s="32">
        <v>-1393008.25</v>
      </c>
      <c r="L63" s="32">
        <v>-1324306.1099999994</v>
      </c>
      <c r="M63" s="32">
        <v>-519362.03000000026</v>
      </c>
      <c r="N63" s="32">
        <v>-381605.69000000134</v>
      </c>
      <c r="O63" s="32">
        <v>-1176819.5099999998</v>
      </c>
      <c r="P63" s="32">
        <v>-1082786.3699999992</v>
      </c>
      <c r="Q63" s="32">
        <v>-1241272.9699999997</v>
      </c>
      <c r="R63" s="32">
        <v>-1273880.92</v>
      </c>
      <c r="S63" s="32">
        <v>-216629.08999999985</v>
      </c>
    </row>
    <row r="64" spans="2:19" ht="16.5" customHeight="1">
      <c r="B64" s="26" t="s">
        <v>217</v>
      </c>
      <c r="C64" s="26"/>
      <c r="D64" s="26"/>
      <c r="E64" s="26"/>
      <c r="H64" s="32">
        <v>-4641088.5</v>
      </c>
      <c r="I64" s="32">
        <v>-4641088.5</v>
      </c>
      <c r="J64" s="32">
        <v>-4641088.5</v>
      </c>
      <c r="K64" s="32">
        <v>-4641088.5</v>
      </c>
      <c r="L64" s="32">
        <v>-4641088.5</v>
      </c>
      <c r="M64" s="32">
        <v>-4641088.5</v>
      </c>
      <c r="N64" s="32">
        <v>-4383250.25</v>
      </c>
      <c r="O64" s="32">
        <v>-4383250.25</v>
      </c>
      <c r="P64" s="32">
        <v>-4383250.25</v>
      </c>
      <c r="Q64" s="32">
        <v>-4383250.25</v>
      </c>
      <c r="R64" s="32">
        <v>-4383250.25</v>
      </c>
      <c r="S64" s="32">
        <v>-4383250.25</v>
      </c>
    </row>
    <row r="65" spans="2:19" ht="16.5" customHeight="1">
      <c r="B65" s="26" t="s">
        <v>218</v>
      </c>
      <c r="C65" s="26"/>
      <c r="D65" s="26"/>
      <c r="E65" s="26"/>
      <c r="H65" s="32">
        <v>0</v>
      </c>
      <c r="I65" s="32">
        <v>0</v>
      </c>
      <c r="J65" s="32">
        <v>0</v>
      </c>
      <c r="K65" s="32">
        <v>0</v>
      </c>
      <c r="L65" s="32">
        <v>0</v>
      </c>
      <c r="M65" s="32">
        <v>-39668095.32</v>
      </c>
      <c r="N65" s="32">
        <v>-40118302.980000004</v>
      </c>
      <c r="O65" s="32">
        <v>-40603037.549999997</v>
      </c>
      <c r="P65" s="32">
        <v>-41023105.980000004</v>
      </c>
      <c r="Q65" s="32">
        <v>-41458145.280000001</v>
      </c>
      <c r="R65" s="32">
        <v>-41863453.890000001</v>
      </c>
      <c r="S65" s="32">
        <v>-42263737.410000004</v>
      </c>
    </row>
    <row r="66" spans="2:19" ht="16.5" customHeight="1">
      <c r="B66" s="26" t="s">
        <v>219</v>
      </c>
      <c r="C66" s="26"/>
      <c r="D66" s="26"/>
      <c r="E66" s="26"/>
      <c r="H66" s="32">
        <v>0</v>
      </c>
      <c r="I66" s="32">
        <v>0</v>
      </c>
      <c r="J66" s="32">
        <v>0</v>
      </c>
      <c r="K66" s="32">
        <v>0</v>
      </c>
      <c r="L66" s="32">
        <v>0</v>
      </c>
      <c r="M66" s="32">
        <v>0</v>
      </c>
      <c r="N66" s="32">
        <v>0</v>
      </c>
      <c r="O66" s="32">
        <v>0</v>
      </c>
      <c r="P66" s="32">
        <v>0</v>
      </c>
      <c r="Q66" s="32">
        <v>0</v>
      </c>
      <c r="R66" s="32">
        <v>0</v>
      </c>
      <c r="S66" s="32">
        <v>0</v>
      </c>
    </row>
    <row r="67" spans="2:19" ht="16.5" customHeight="1">
      <c r="B67" s="29" t="s">
        <v>220</v>
      </c>
      <c r="C67" s="29"/>
      <c r="D67" s="29"/>
      <c r="E67" s="29"/>
      <c r="H67" s="44">
        <f t="shared" ref="H67:S67" si="11">H62+H58</f>
        <v>455921879.21999991</v>
      </c>
      <c r="I67" s="44">
        <f t="shared" si="11"/>
        <v>458136553.10000002</v>
      </c>
      <c r="J67" s="44">
        <f t="shared" si="11"/>
        <v>464727458.63000005</v>
      </c>
      <c r="K67" s="44">
        <f t="shared" si="11"/>
        <v>469107769.46999991</v>
      </c>
      <c r="L67" s="44">
        <f t="shared" si="11"/>
        <v>477477953.64999998</v>
      </c>
      <c r="M67" s="44">
        <f t="shared" si="11"/>
        <v>482984822.13999993</v>
      </c>
      <c r="N67" s="44">
        <f t="shared" si="11"/>
        <v>482876556.2700001</v>
      </c>
      <c r="O67" s="44">
        <f t="shared" si="11"/>
        <v>482142700.63</v>
      </c>
      <c r="P67" s="44">
        <f t="shared" si="11"/>
        <v>473244536.06999993</v>
      </c>
      <c r="Q67" s="44">
        <f t="shared" si="11"/>
        <v>466317114.45000005</v>
      </c>
      <c r="R67" s="44">
        <f t="shared" si="11"/>
        <v>474185649.19</v>
      </c>
      <c r="S67" s="44">
        <f t="shared" si="11"/>
        <v>479752489.18999988</v>
      </c>
    </row>
    <row r="68" spans="2:19" ht="16.5" customHeight="1">
      <c r="B68" s="29" t="s">
        <v>203</v>
      </c>
      <c r="C68" s="29"/>
      <c r="D68" s="29"/>
      <c r="E68" s="29"/>
      <c r="H68" s="35">
        <v>88.41238241804696</v>
      </c>
      <c r="I68" s="35">
        <v>88.841852033202997</v>
      </c>
      <c r="J68" s="35">
        <v>90.119960601268446</v>
      </c>
      <c r="K68" s="35">
        <v>90.969390590806427</v>
      </c>
      <c r="L68" s="35">
        <v>92.592536919948842</v>
      </c>
      <c r="M68" s="35">
        <v>93.660428997637084</v>
      </c>
      <c r="N68" s="35">
        <v>93.639434077372172</v>
      </c>
      <c r="O68" s="35">
        <v>93.497124772992365</v>
      </c>
      <c r="P68" s="35">
        <v>91.771592475127321</v>
      </c>
      <c r="Q68" s="35">
        <v>90.428226702205748</v>
      </c>
      <c r="R68" s="35">
        <v>91.95409315530182</v>
      </c>
      <c r="S68" s="35">
        <v>9.3033614909735007</v>
      </c>
    </row>
    <row r="69" spans="2:19" ht="16.5" customHeight="1">
      <c r="B69" s="29" t="s">
        <v>205</v>
      </c>
      <c r="C69" s="30"/>
      <c r="D69" s="30"/>
      <c r="E69" s="30"/>
      <c r="H69" s="35">
        <v>79.2</v>
      </c>
      <c r="I69" s="35">
        <v>77.25</v>
      </c>
      <c r="J69" s="35">
        <v>77</v>
      </c>
      <c r="K69" s="36">
        <v>76.52</v>
      </c>
      <c r="L69" s="36">
        <v>83.87</v>
      </c>
      <c r="M69" s="36">
        <v>84.7</v>
      </c>
      <c r="N69" s="36">
        <v>84</v>
      </c>
      <c r="O69" s="36">
        <v>84.75</v>
      </c>
      <c r="P69" s="36">
        <v>85.99</v>
      </c>
      <c r="Q69" s="36">
        <v>84.36</v>
      </c>
      <c r="R69" s="36">
        <v>83.8</v>
      </c>
      <c r="S69" s="36">
        <v>8.98</v>
      </c>
    </row>
    <row r="70" spans="2:19" ht="24" customHeight="1">
      <c r="B70" s="3"/>
      <c r="C70" s="6"/>
      <c r="D70" s="6"/>
      <c r="E70" s="6"/>
      <c r="H70" s="8"/>
      <c r="I70" s="8"/>
      <c r="J70" s="8"/>
      <c r="K70" s="8"/>
      <c r="L70" s="8"/>
      <c r="M70" s="8"/>
      <c r="N70" s="8"/>
      <c r="O70" s="8"/>
      <c r="P70" s="8"/>
      <c r="Q70" s="8"/>
      <c r="R70" s="8"/>
      <c r="S70" s="8"/>
    </row>
    <row r="71" spans="2:19" ht="24.75" customHeight="1">
      <c r="B71" s="18" t="s">
        <v>209</v>
      </c>
      <c r="C71" s="15"/>
      <c r="D71" s="15"/>
      <c r="E71" s="15"/>
      <c r="F71" s="16"/>
      <c r="G71" s="16"/>
      <c r="H71" s="17">
        <v>44562</v>
      </c>
      <c r="I71" s="17">
        <v>44593</v>
      </c>
      <c r="J71" s="17">
        <v>44621</v>
      </c>
      <c r="K71" s="17">
        <v>44652</v>
      </c>
      <c r="L71" s="17">
        <v>44682</v>
      </c>
      <c r="M71" s="17">
        <v>44713</v>
      </c>
      <c r="N71" s="17">
        <v>44743</v>
      </c>
      <c r="O71" s="17">
        <v>44774</v>
      </c>
      <c r="P71" s="17">
        <v>44805</v>
      </c>
      <c r="Q71" s="17">
        <v>44835</v>
      </c>
      <c r="R71" s="17">
        <v>44866</v>
      </c>
      <c r="S71" s="17">
        <v>44896</v>
      </c>
    </row>
    <row r="72" spans="2:19" ht="5.0999999999999996" customHeight="1">
      <c r="B72" s="3"/>
      <c r="C72" s="6"/>
      <c r="D72" s="6"/>
      <c r="E72" s="6"/>
      <c r="H72" s="8"/>
      <c r="I72" s="8"/>
      <c r="J72" s="8"/>
      <c r="K72" s="8"/>
      <c r="L72" s="8"/>
      <c r="M72" s="8"/>
      <c r="N72" s="8"/>
      <c r="O72" s="8"/>
      <c r="P72" s="8"/>
      <c r="Q72" s="8"/>
      <c r="R72" s="8"/>
      <c r="S72" s="8"/>
    </row>
    <row r="73" spans="2:19" ht="4.5" customHeight="1">
      <c r="B73" s="3"/>
      <c r="C73" s="6"/>
      <c r="D73" s="6"/>
      <c r="E73" s="6"/>
      <c r="H73" s="8"/>
      <c r="I73" s="8"/>
      <c r="J73" s="8"/>
      <c r="K73" s="8"/>
      <c r="L73" s="8"/>
      <c r="M73" s="8"/>
      <c r="N73" s="8"/>
      <c r="O73" s="8"/>
      <c r="P73" s="8"/>
      <c r="Q73" s="8"/>
      <c r="R73" s="8"/>
      <c r="S73" s="8"/>
    </row>
    <row r="74" spans="2:19" ht="15.95" customHeight="1">
      <c r="B74" s="25" t="s">
        <v>212</v>
      </c>
      <c r="C74" s="25"/>
      <c r="D74" s="25"/>
      <c r="E74" s="25"/>
      <c r="H74" s="31">
        <f t="shared" ref="H74:S74" si="12">SUM(H75:H77)</f>
        <v>432888255.64999998</v>
      </c>
      <c r="I74" s="31">
        <f t="shared" si="12"/>
        <v>429937669.49000007</v>
      </c>
      <c r="J74" s="31">
        <f t="shared" si="12"/>
        <v>440798382.23000002</v>
      </c>
      <c r="K74" s="31">
        <f t="shared" si="12"/>
        <v>436300200.52999997</v>
      </c>
      <c r="L74" s="31">
        <f t="shared" si="12"/>
        <v>441346988.81</v>
      </c>
      <c r="M74" s="31">
        <f t="shared" si="12"/>
        <v>435280081.71999991</v>
      </c>
      <c r="N74" s="31">
        <f t="shared" si="12"/>
        <v>429804295.72000003</v>
      </c>
      <c r="O74" s="31">
        <f t="shared" si="12"/>
        <v>429713914.66000003</v>
      </c>
      <c r="P74" s="31">
        <f t="shared" si="12"/>
        <v>476402440.82000005</v>
      </c>
      <c r="Q74" s="31">
        <f t="shared" si="12"/>
        <v>476566320.7100001</v>
      </c>
      <c r="R74" s="31">
        <f t="shared" si="12"/>
        <v>468366628.44999999</v>
      </c>
      <c r="S74" s="31">
        <f t="shared" si="12"/>
        <v>464532120.01999998</v>
      </c>
    </row>
    <row r="75" spans="2:19" ht="15.95" customHeight="1">
      <c r="B75" s="26" t="s">
        <v>213</v>
      </c>
      <c r="C75" s="26"/>
      <c r="D75" s="26"/>
      <c r="E75" s="26"/>
      <c r="H75" s="32">
        <v>392656927.54999995</v>
      </c>
      <c r="I75" s="32">
        <v>390616212.74000007</v>
      </c>
      <c r="J75" s="32">
        <v>398504759.56999999</v>
      </c>
      <c r="K75" s="32">
        <v>398095174.17999995</v>
      </c>
      <c r="L75" s="32">
        <v>401317916.31</v>
      </c>
      <c r="M75" s="32">
        <v>399852476.68999994</v>
      </c>
      <c r="N75" s="32">
        <v>395339672.02000004</v>
      </c>
      <c r="O75" s="32">
        <v>398606322.47000003</v>
      </c>
      <c r="P75" s="32">
        <v>412642226.57000005</v>
      </c>
      <c r="Q75" s="32">
        <v>416964300.60000008</v>
      </c>
      <c r="R75" s="32">
        <v>420935528.38999999</v>
      </c>
      <c r="S75" s="32">
        <v>458828244.02999997</v>
      </c>
    </row>
    <row r="76" spans="2:19" ht="15.95" customHeight="1">
      <c r="B76" s="26" t="s">
        <v>214</v>
      </c>
      <c r="C76" s="26"/>
      <c r="D76" s="26"/>
      <c r="E76" s="26"/>
      <c r="H76" s="32">
        <v>0</v>
      </c>
      <c r="I76" s="32">
        <v>0</v>
      </c>
      <c r="J76" s="32">
        <v>3039300</v>
      </c>
      <c r="K76" s="32">
        <v>4703285.72</v>
      </c>
      <c r="L76" s="32">
        <v>8704826.1799999997</v>
      </c>
      <c r="M76" s="32">
        <v>9957921.4000000004</v>
      </c>
      <c r="N76" s="32">
        <v>8769505</v>
      </c>
      <c r="O76" s="32">
        <v>1872000</v>
      </c>
      <c r="P76" s="32">
        <v>1828000</v>
      </c>
      <c r="Q76" s="32">
        <v>0</v>
      </c>
      <c r="R76" s="32">
        <v>0</v>
      </c>
      <c r="S76" s="32">
        <v>0</v>
      </c>
    </row>
    <row r="77" spans="2:19" ht="15.95" customHeight="1">
      <c r="B77" s="27" t="s">
        <v>195</v>
      </c>
      <c r="C77" s="27"/>
      <c r="D77" s="27"/>
      <c r="E77" s="27"/>
      <c r="H77" s="33">
        <v>40231328.100000001</v>
      </c>
      <c r="I77" s="33">
        <v>39321456.75</v>
      </c>
      <c r="J77" s="33">
        <v>39254322.659999996</v>
      </c>
      <c r="K77" s="33">
        <v>33501740.629999999</v>
      </c>
      <c r="L77" s="33">
        <v>31324246.32</v>
      </c>
      <c r="M77" s="33">
        <v>25469683.629999999</v>
      </c>
      <c r="N77" s="33">
        <v>25695118.699999999</v>
      </c>
      <c r="O77" s="33">
        <v>29235592.190000001</v>
      </c>
      <c r="P77" s="33">
        <v>61932214.25</v>
      </c>
      <c r="Q77" s="33">
        <v>59602020.109999999</v>
      </c>
      <c r="R77" s="33">
        <v>47431100.060000002</v>
      </c>
      <c r="S77" s="33">
        <v>5703875.9900000002</v>
      </c>
    </row>
    <row r="78" spans="2:19" ht="15.95" customHeight="1">
      <c r="B78" s="25" t="s">
        <v>215</v>
      </c>
      <c r="C78" s="25"/>
      <c r="D78" s="25"/>
      <c r="E78" s="25"/>
      <c r="H78" s="31">
        <f t="shared" ref="H78:S78" si="13">SUM(H79:H81)</f>
        <v>-4683908.1700000009</v>
      </c>
      <c r="I78" s="31">
        <f t="shared" si="13"/>
        <v>-4724008.03</v>
      </c>
      <c r="J78" s="31">
        <f t="shared" si="13"/>
        <v>-7972706.1699999999</v>
      </c>
      <c r="K78" s="31">
        <f t="shared" si="13"/>
        <v>-4715573.6400000006</v>
      </c>
      <c r="L78" s="31">
        <f t="shared" si="13"/>
        <v>-9072001.9800000004</v>
      </c>
      <c r="M78" s="31">
        <f t="shared" si="13"/>
        <v>-7486350.379999999</v>
      </c>
      <c r="N78" s="31">
        <f t="shared" si="13"/>
        <v>-7782949.879999999</v>
      </c>
      <c r="O78" s="31">
        <f t="shared" si="13"/>
        <v>-5249305.2700000005</v>
      </c>
      <c r="P78" s="31">
        <f t="shared" si="13"/>
        <v>-51624911.740000002</v>
      </c>
      <c r="Q78" s="31">
        <f t="shared" si="13"/>
        <v>-5755661.75</v>
      </c>
      <c r="R78" s="31">
        <f t="shared" si="13"/>
        <v>-6034082.3800000008</v>
      </c>
      <c r="S78" s="31">
        <f t="shared" si="13"/>
        <v>-6188362.1899999995</v>
      </c>
    </row>
    <row r="79" spans="2:19" ht="15.95" customHeight="1">
      <c r="B79" s="26" t="s">
        <v>216</v>
      </c>
      <c r="C79" s="26"/>
      <c r="D79" s="26"/>
      <c r="E79" s="26"/>
      <c r="H79" s="32">
        <v>-492888.97000000067</v>
      </c>
      <c r="I79" s="32">
        <v>-532988.83000000007</v>
      </c>
      <c r="J79" s="32">
        <v>-3548852.5700000003</v>
      </c>
      <c r="K79" s="32">
        <v>-58885.640000000596</v>
      </c>
      <c r="L79" s="32">
        <v>-3018307.58</v>
      </c>
      <c r="M79" s="32">
        <v>-966987.1799999997</v>
      </c>
      <c r="N79" s="32">
        <v>-2634977.5199999996</v>
      </c>
      <c r="O79" s="32">
        <v>-1498154.3900000006</v>
      </c>
      <c r="P79" s="32">
        <v>-1222343.8000000026</v>
      </c>
      <c r="Q79" s="32">
        <v>-1114573.25</v>
      </c>
      <c r="R79" s="32">
        <v>-1135155.6300000008</v>
      </c>
      <c r="S79" s="32">
        <v>-1289435.4399999995</v>
      </c>
    </row>
    <row r="80" spans="2:19" ht="15.95" customHeight="1">
      <c r="B80" s="26" t="s">
        <v>217</v>
      </c>
      <c r="C80" s="26"/>
      <c r="D80" s="26"/>
      <c r="E80" s="26"/>
      <c r="H80" s="32">
        <v>-4191019.2</v>
      </c>
      <c r="I80" s="32">
        <v>-4191019.2</v>
      </c>
      <c r="J80" s="32">
        <v>-4423853.5999999996</v>
      </c>
      <c r="K80" s="32">
        <v>-4656688</v>
      </c>
      <c r="L80" s="32">
        <v>-6053694.4000000004</v>
      </c>
      <c r="M80" s="32">
        <v>-6519363.1999999993</v>
      </c>
      <c r="N80" s="32">
        <v>-5122392.68</v>
      </c>
      <c r="O80" s="32">
        <v>-3725571.2</v>
      </c>
      <c r="P80" s="32">
        <v>-4055431.58</v>
      </c>
      <c r="Q80" s="32">
        <v>-4641088.5</v>
      </c>
      <c r="R80" s="32">
        <v>-4898926.75</v>
      </c>
      <c r="S80" s="32">
        <v>-4898926.75</v>
      </c>
    </row>
    <row r="81" spans="2:19" ht="15.95" customHeight="1">
      <c r="B81" s="26" t="s">
        <v>219</v>
      </c>
      <c r="C81" s="26"/>
      <c r="D81" s="26"/>
      <c r="E81" s="26"/>
      <c r="H81" s="32">
        <v>0</v>
      </c>
      <c r="I81" s="32">
        <v>0</v>
      </c>
      <c r="J81" s="32">
        <v>0</v>
      </c>
      <c r="K81" s="32">
        <v>0</v>
      </c>
      <c r="L81" s="32">
        <v>0</v>
      </c>
      <c r="M81" s="32">
        <v>0</v>
      </c>
      <c r="N81" s="32">
        <v>-25579.68</v>
      </c>
      <c r="O81" s="32">
        <v>-25579.68</v>
      </c>
      <c r="P81" s="32">
        <v>-46347136.359999999</v>
      </c>
      <c r="Q81" s="32">
        <v>0</v>
      </c>
      <c r="R81" s="32">
        <v>0</v>
      </c>
      <c r="S81" s="32">
        <v>0</v>
      </c>
    </row>
    <row r="82" spans="2:19" ht="15.95" customHeight="1">
      <c r="B82" s="29" t="s">
        <v>220</v>
      </c>
      <c r="C82" s="29"/>
      <c r="D82" s="29"/>
      <c r="E82" s="29"/>
      <c r="H82" s="44">
        <f t="shared" ref="H82:S82" si="14">H78+H74</f>
        <v>428204347.47999996</v>
      </c>
      <c r="I82" s="44">
        <f t="shared" si="14"/>
        <v>425213661.4600001</v>
      </c>
      <c r="J82" s="44">
        <f t="shared" si="14"/>
        <v>432825676.06</v>
      </c>
      <c r="K82" s="44">
        <f t="shared" si="14"/>
        <v>431584626.88999999</v>
      </c>
      <c r="L82" s="44">
        <f t="shared" si="14"/>
        <v>432274986.82999998</v>
      </c>
      <c r="M82" s="44">
        <f t="shared" si="14"/>
        <v>427793731.33999991</v>
      </c>
      <c r="N82" s="44">
        <f t="shared" si="14"/>
        <v>422021345.84000003</v>
      </c>
      <c r="O82" s="44">
        <f t="shared" si="14"/>
        <v>424464609.39000005</v>
      </c>
      <c r="P82" s="44">
        <f t="shared" si="14"/>
        <v>424777529.08000004</v>
      </c>
      <c r="Q82" s="44">
        <f t="shared" si="14"/>
        <v>470810658.9600001</v>
      </c>
      <c r="R82" s="44">
        <f t="shared" si="14"/>
        <v>462332546.06999999</v>
      </c>
      <c r="S82" s="44">
        <f t="shared" si="14"/>
        <v>458343757.82999998</v>
      </c>
    </row>
    <row r="83" spans="2:19" ht="15.95" customHeight="1">
      <c r="B83" s="29" t="s">
        <v>203</v>
      </c>
      <c r="C83" s="29"/>
      <c r="D83" s="29"/>
      <c r="E83" s="29"/>
      <c r="H83" s="35">
        <v>91.954699881117222</v>
      </c>
      <c r="I83" s="35">
        <v>91.312465310108834</v>
      </c>
      <c r="J83" s="35">
        <v>92.947106625996852</v>
      </c>
      <c r="K83" s="35">
        <v>92.680597645794606</v>
      </c>
      <c r="L83" s="35">
        <v>92.828848922238294</v>
      </c>
      <c r="M83" s="35">
        <v>91.866522159096746</v>
      </c>
      <c r="N83" s="35">
        <v>90.626931810763367</v>
      </c>
      <c r="O83" s="35">
        <v>91.151610198063523</v>
      </c>
      <c r="P83" s="35">
        <v>91.218808105675109</v>
      </c>
      <c r="Q83" s="35">
        <v>91.299614964032699</v>
      </c>
      <c r="R83" s="35">
        <v>89.655539096701133</v>
      </c>
      <c r="S83" s="35">
        <v>88.882033179716345</v>
      </c>
    </row>
    <row r="84" spans="2:19" ht="15.95" customHeight="1">
      <c r="B84" s="29" t="s">
        <v>205</v>
      </c>
      <c r="C84" s="30"/>
      <c r="D84" s="30"/>
      <c r="E84" s="30"/>
      <c r="H84" s="35">
        <v>95.95</v>
      </c>
      <c r="I84" s="35">
        <v>98.43</v>
      </c>
      <c r="J84" s="35">
        <v>97</v>
      </c>
      <c r="K84" s="35">
        <v>96.45</v>
      </c>
      <c r="L84" s="35">
        <v>97.85</v>
      </c>
      <c r="M84" s="35">
        <v>96.45</v>
      </c>
      <c r="N84" s="35">
        <v>98.23</v>
      </c>
      <c r="O84" s="35">
        <v>97.99</v>
      </c>
      <c r="P84" s="35">
        <v>93.97</v>
      </c>
      <c r="Q84" s="35">
        <v>91.28</v>
      </c>
      <c r="R84" s="35">
        <v>82.41</v>
      </c>
      <c r="S84" s="35">
        <v>81.5</v>
      </c>
    </row>
    <row r="85" spans="2:19" ht="24" customHeight="1">
      <c r="I85" s="9"/>
      <c r="J85" s="9"/>
      <c r="K85" s="9"/>
      <c r="L85" s="9"/>
      <c r="M85" s="9"/>
      <c r="N85" s="9"/>
    </row>
    <row r="86" spans="2:19" ht="24.95" customHeight="1">
      <c r="B86" s="18" t="s">
        <v>210</v>
      </c>
      <c r="C86" s="15"/>
      <c r="D86" s="15"/>
      <c r="E86" s="15"/>
      <c r="F86" s="16"/>
      <c r="G86" s="16"/>
      <c r="H86" s="17">
        <v>44197</v>
      </c>
      <c r="I86" s="17">
        <v>44228</v>
      </c>
      <c r="J86" s="17">
        <v>44256</v>
      </c>
      <c r="K86" s="17">
        <v>44287</v>
      </c>
      <c r="L86" s="17">
        <v>44317</v>
      </c>
      <c r="M86" s="17">
        <v>44348</v>
      </c>
      <c r="N86" s="17">
        <v>44378</v>
      </c>
      <c r="O86" s="17">
        <v>44409</v>
      </c>
      <c r="P86" s="17">
        <v>44440</v>
      </c>
      <c r="Q86" s="17">
        <v>44470</v>
      </c>
      <c r="R86" s="17">
        <v>44501</v>
      </c>
      <c r="S86" s="17">
        <v>44531</v>
      </c>
    </row>
    <row r="87" spans="2:19" ht="5.0999999999999996" customHeight="1">
      <c r="B87" s="3"/>
      <c r="C87" s="6"/>
      <c r="D87" s="6"/>
      <c r="E87" s="6"/>
      <c r="H87" s="8"/>
      <c r="I87" s="8"/>
      <c r="J87" s="8"/>
      <c r="K87" s="8"/>
      <c r="L87" s="8"/>
      <c r="M87" s="8"/>
      <c r="N87" s="8"/>
      <c r="O87" s="8"/>
      <c r="P87" s="8"/>
      <c r="Q87" s="8"/>
      <c r="R87" s="8"/>
      <c r="S87" s="8"/>
    </row>
    <row r="88" spans="2:19" ht="5.0999999999999996" customHeight="1">
      <c r="B88" s="3"/>
      <c r="C88" s="6"/>
      <c r="D88" s="6"/>
      <c r="E88" s="6"/>
      <c r="H88" s="8"/>
      <c r="I88" s="8"/>
      <c r="J88" s="8"/>
      <c r="K88" s="8"/>
      <c r="L88" s="8"/>
      <c r="M88" s="8"/>
      <c r="N88" s="8"/>
      <c r="O88" s="8"/>
      <c r="P88" s="8"/>
      <c r="Q88" s="8"/>
      <c r="R88" s="8"/>
      <c r="S88" s="8"/>
    </row>
    <row r="89" spans="2:19" ht="15.95" customHeight="1">
      <c r="B89" s="25" t="s">
        <v>212</v>
      </c>
      <c r="C89" s="25"/>
      <c r="D89" s="25"/>
      <c r="E89" s="25"/>
      <c r="H89" s="31">
        <f t="shared" ref="H89:S89" si="15">SUM(H90:H92)</f>
        <v>92102962.420000002</v>
      </c>
      <c r="I89" s="31">
        <f t="shared" si="15"/>
        <v>97232120.929999992</v>
      </c>
      <c r="J89" s="31">
        <f t="shared" si="15"/>
        <v>105348747.62999998</v>
      </c>
      <c r="K89" s="31">
        <f t="shared" si="15"/>
        <v>116711292.75</v>
      </c>
      <c r="L89" s="31">
        <f t="shared" si="15"/>
        <v>126362541.97999999</v>
      </c>
      <c r="M89" s="31">
        <f t="shared" si="15"/>
        <v>130359542.14000002</v>
      </c>
      <c r="N89" s="31">
        <f t="shared" si="15"/>
        <v>271679925.94999999</v>
      </c>
      <c r="O89" s="31">
        <f t="shared" si="15"/>
        <v>273353328.40999997</v>
      </c>
      <c r="P89" s="31">
        <f t="shared" si="15"/>
        <v>270896464.69</v>
      </c>
      <c r="Q89" s="31">
        <f t="shared" si="15"/>
        <v>263727690.19</v>
      </c>
      <c r="R89" s="31">
        <f t="shared" si="15"/>
        <v>271465493.39000005</v>
      </c>
      <c r="S89" s="31">
        <f t="shared" si="15"/>
        <v>437555452.21999997</v>
      </c>
    </row>
    <row r="90" spans="2:19" ht="15.95" customHeight="1">
      <c r="B90" s="26" t="s">
        <v>213</v>
      </c>
      <c r="C90" s="26"/>
      <c r="D90" s="26"/>
      <c r="E90" s="26"/>
      <c r="H90" s="32">
        <v>90987051.629999995</v>
      </c>
      <c r="I90" s="32">
        <v>96988128.00999999</v>
      </c>
      <c r="J90" s="32">
        <v>103950655.99999999</v>
      </c>
      <c r="K90" s="32">
        <v>114775699.72</v>
      </c>
      <c r="L90" s="32">
        <v>123846133.94999999</v>
      </c>
      <c r="M90" s="32">
        <v>128442035.77000001</v>
      </c>
      <c r="N90" s="32">
        <v>265304739.94999999</v>
      </c>
      <c r="O90" s="32">
        <v>271135129.14999998</v>
      </c>
      <c r="P90" s="32">
        <v>268327685.97</v>
      </c>
      <c r="Q90" s="32">
        <v>260914957.35999998</v>
      </c>
      <c r="R90" s="32">
        <v>268684197.28000003</v>
      </c>
      <c r="S90" s="32">
        <v>389498176.52999997</v>
      </c>
    </row>
    <row r="91" spans="2:19" ht="15.95" customHeight="1">
      <c r="B91" s="26" t="s">
        <v>214</v>
      </c>
      <c r="C91" s="26"/>
      <c r="D91" s="26"/>
      <c r="E91" s="26"/>
      <c r="H91" s="32">
        <v>0</v>
      </c>
      <c r="I91" s="32">
        <v>0</v>
      </c>
      <c r="J91" s="32">
        <v>0</v>
      </c>
      <c r="K91" s="32">
        <v>0</v>
      </c>
      <c r="L91" s="32">
        <v>0</v>
      </c>
      <c r="M91" s="32">
        <v>0</v>
      </c>
      <c r="N91" s="32">
        <v>0</v>
      </c>
      <c r="O91" s="32">
        <v>0</v>
      </c>
      <c r="P91" s="32">
        <v>0</v>
      </c>
      <c r="Q91" s="32">
        <v>0</v>
      </c>
      <c r="R91" s="32">
        <v>0</v>
      </c>
      <c r="S91" s="32">
        <v>0</v>
      </c>
    </row>
    <row r="92" spans="2:19" ht="15.95" customHeight="1">
      <c r="B92" s="27" t="s">
        <v>195</v>
      </c>
      <c r="C92" s="27"/>
      <c r="D92" s="27"/>
      <c r="E92" s="27"/>
      <c r="H92" s="33">
        <v>1115910.79</v>
      </c>
      <c r="I92" s="33">
        <v>243992.92</v>
      </c>
      <c r="J92" s="33">
        <v>1398091.6300000001</v>
      </c>
      <c r="K92" s="33">
        <v>1935593.03</v>
      </c>
      <c r="L92" s="33">
        <v>2516408.0300000003</v>
      </c>
      <c r="M92" s="33">
        <v>1917506.3699999999</v>
      </c>
      <c r="N92" s="33">
        <v>6375186</v>
      </c>
      <c r="O92" s="33">
        <v>2218199.2600000002</v>
      </c>
      <c r="P92" s="33">
        <v>2568778.7200000002</v>
      </c>
      <c r="Q92" s="33">
        <v>2812732.83</v>
      </c>
      <c r="R92" s="33">
        <v>2781296.11</v>
      </c>
      <c r="S92" s="33">
        <v>48057275.689999998</v>
      </c>
    </row>
    <row r="93" spans="2:19" ht="15.95" customHeight="1">
      <c r="B93" s="25" t="s">
        <v>215</v>
      </c>
      <c r="C93" s="25"/>
      <c r="D93" s="25"/>
      <c r="E93" s="25"/>
      <c r="H93" s="31">
        <f t="shared" ref="H93:S93" si="16">SUM(H94:H96)</f>
        <v>-686367.99</v>
      </c>
      <c r="I93" s="31">
        <f t="shared" si="16"/>
        <v>-7723577.5800000001</v>
      </c>
      <c r="J93" s="31">
        <f t="shared" si="16"/>
        <v>-17777405.279999997</v>
      </c>
      <c r="K93" s="31">
        <f t="shared" si="16"/>
        <v>-28304482</v>
      </c>
      <c r="L93" s="31">
        <f t="shared" si="16"/>
        <v>-10941719.800000001</v>
      </c>
      <c r="M93" s="31">
        <f t="shared" si="16"/>
        <v>-16772333.58</v>
      </c>
      <c r="N93" s="31">
        <f t="shared" si="16"/>
        <v>-160932452.91999999</v>
      </c>
      <c r="O93" s="31">
        <f t="shared" si="16"/>
        <v>-166744759.81999999</v>
      </c>
      <c r="P93" s="31">
        <f t="shared" si="16"/>
        <v>-2173866.4899999998</v>
      </c>
      <c r="Q93" s="31">
        <f t="shared" si="16"/>
        <v>-2464524.27</v>
      </c>
      <c r="R93" s="31">
        <f t="shared" si="16"/>
        <v>-3399044.6199999996</v>
      </c>
      <c r="S93" s="31">
        <f t="shared" si="16"/>
        <v>-170980004.25999999</v>
      </c>
    </row>
    <row r="94" spans="2:19" ht="15.95" customHeight="1">
      <c r="B94" s="26" t="s">
        <v>216</v>
      </c>
      <c r="C94" s="26"/>
      <c r="D94" s="26"/>
      <c r="E94" s="26"/>
      <c r="H94" s="32">
        <v>-9867.9899999999907</v>
      </c>
      <c r="I94" s="32">
        <v>-47077.580000000075</v>
      </c>
      <c r="J94" s="32">
        <v>-63620.279999997467</v>
      </c>
      <c r="K94" s="32">
        <v>-56681</v>
      </c>
      <c r="L94" s="32">
        <v>-145459.75</v>
      </c>
      <c r="M94" s="32">
        <v>-11633.480000000913</v>
      </c>
      <c r="N94" s="32">
        <v>-80916.759999986971</v>
      </c>
      <c r="O94" s="32">
        <v>-83467.819999992847</v>
      </c>
      <c r="P94" s="32">
        <v>-181666.48999999976</v>
      </c>
      <c r="Q94" s="32">
        <v>-187724.27000000002</v>
      </c>
      <c r="R94" s="32">
        <v>-410744.61999999965</v>
      </c>
      <c r="S94" s="32">
        <v>-278954.34000000264</v>
      </c>
    </row>
    <row r="95" spans="2:19" ht="15.95" customHeight="1">
      <c r="B95" s="26" t="s">
        <v>217</v>
      </c>
      <c r="C95" s="26"/>
      <c r="D95" s="26"/>
      <c r="E95" s="26"/>
      <c r="H95" s="32">
        <v>-676500</v>
      </c>
      <c r="I95" s="32">
        <v>-676500</v>
      </c>
      <c r="J95" s="32">
        <v>-733785</v>
      </c>
      <c r="K95" s="32">
        <v>-797801</v>
      </c>
      <c r="L95" s="32">
        <v>-1223560</v>
      </c>
      <c r="M95" s="32">
        <v>-1296523.3999999999</v>
      </c>
      <c r="N95" s="32">
        <v>-1196376.1599999999</v>
      </c>
      <c r="O95" s="32">
        <v>-1965117</v>
      </c>
      <c r="P95" s="32">
        <v>-1992200</v>
      </c>
      <c r="Q95" s="32">
        <v>-2276800</v>
      </c>
      <c r="R95" s="32">
        <v>-2988300</v>
      </c>
      <c r="S95" s="32">
        <v>-3393478.7199999997</v>
      </c>
    </row>
    <row r="96" spans="2:19" ht="15.95" customHeight="1">
      <c r="B96" s="26" t="s">
        <v>219</v>
      </c>
      <c r="C96" s="26"/>
      <c r="D96" s="26"/>
      <c r="E96" s="26"/>
      <c r="H96" s="32">
        <v>0</v>
      </c>
      <c r="I96" s="32">
        <v>-7000000</v>
      </c>
      <c r="J96" s="32">
        <v>-16980000</v>
      </c>
      <c r="K96" s="32">
        <v>-27450000</v>
      </c>
      <c r="L96" s="32">
        <v>-9572700.0500000007</v>
      </c>
      <c r="M96" s="32">
        <v>-15464176.699999999</v>
      </c>
      <c r="N96" s="32">
        <v>-159655160</v>
      </c>
      <c r="O96" s="32">
        <v>-164696175</v>
      </c>
      <c r="P96" s="32">
        <v>0</v>
      </c>
      <c r="Q96" s="32">
        <v>0</v>
      </c>
      <c r="R96" s="32">
        <v>0</v>
      </c>
      <c r="S96" s="32">
        <v>-167307571.19999999</v>
      </c>
    </row>
    <row r="97" spans="2:19" ht="15.95" customHeight="1">
      <c r="B97" s="29" t="s">
        <v>220</v>
      </c>
      <c r="C97" s="29"/>
      <c r="D97" s="29"/>
      <c r="E97" s="29"/>
      <c r="H97" s="44">
        <f t="shared" ref="H97:S97" si="17">H93+H89</f>
        <v>91416594.430000007</v>
      </c>
      <c r="I97" s="44">
        <f t="shared" si="17"/>
        <v>89508543.349999994</v>
      </c>
      <c r="J97" s="44">
        <f t="shared" si="17"/>
        <v>87571342.349999979</v>
      </c>
      <c r="K97" s="44">
        <f t="shared" si="17"/>
        <v>88406810.75</v>
      </c>
      <c r="L97" s="44">
        <f t="shared" si="17"/>
        <v>115420822.17999999</v>
      </c>
      <c r="M97" s="44">
        <f t="shared" si="17"/>
        <v>113587208.56000002</v>
      </c>
      <c r="N97" s="44">
        <f t="shared" si="17"/>
        <v>110747473.03</v>
      </c>
      <c r="O97" s="44">
        <f t="shared" si="17"/>
        <v>106608568.58999997</v>
      </c>
      <c r="P97" s="44">
        <f t="shared" si="17"/>
        <v>268722598.19999999</v>
      </c>
      <c r="Q97" s="44">
        <f t="shared" si="17"/>
        <v>261263165.91999999</v>
      </c>
      <c r="R97" s="44">
        <f t="shared" si="17"/>
        <v>268066448.77000004</v>
      </c>
      <c r="S97" s="44">
        <f t="shared" si="17"/>
        <v>266575447.95999998</v>
      </c>
    </row>
    <row r="98" spans="2:19" ht="15.95" customHeight="1">
      <c r="B98" s="29" t="s">
        <v>203</v>
      </c>
      <c r="C98" s="29"/>
      <c r="D98" s="29"/>
      <c r="E98" s="29"/>
      <c r="H98" s="35">
        <v>101.34877431263858</v>
      </c>
      <c r="I98" s="35">
        <v>99.233418348115293</v>
      </c>
      <c r="J98" s="35">
        <v>97.08574539911308</v>
      </c>
      <c r="K98" s="35">
        <v>98.011985310421281</v>
      </c>
      <c r="L98" s="35">
        <v>98.105246221844453</v>
      </c>
      <c r="M98" s="35">
        <v>96.546713608159806</v>
      </c>
      <c r="N98" s="35">
        <v>94.132998750531257</v>
      </c>
      <c r="O98" s="35">
        <v>90.615017926051848</v>
      </c>
      <c r="P98" s="35">
        <v>94.421151862262818</v>
      </c>
      <c r="Q98" s="35">
        <v>91.800128573436396</v>
      </c>
      <c r="R98" s="35">
        <v>94.190600411103318</v>
      </c>
      <c r="S98" s="35">
        <v>93.666706943077997</v>
      </c>
    </row>
    <row r="99" spans="2:19" ht="15.95" customHeight="1">
      <c r="B99" s="29" t="s">
        <v>205</v>
      </c>
      <c r="C99" s="30"/>
      <c r="D99" s="30"/>
      <c r="E99" s="30"/>
      <c r="H99" s="35">
        <v>105.2</v>
      </c>
      <c r="I99" s="35">
        <v>103.25</v>
      </c>
      <c r="J99" s="35">
        <v>104</v>
      </c>
      <c r="K99" s="35">
        <v>103.83</v>
      </c>
      <c r="L99" s="35">
        <v>101.3</v>
      </c>
      <c r="M99" s="35">
        <v>100.47</v>
      </c>
      <c r="N99" s="35">
        <v>100.65</v>
      </c>
      <c r="O99" s="35">
        <v>99.03</v>
      </c>
      <c r="P99" s="35">
        <v>98</v>
      </c>
      <c r="Q99" s="35">
        <v>97.72</v>
      </c>
      <c r="R99" s="35">
        <v>96.96</v>
      </c>
      <c r="S99" s="35">
        <v>98.25</v>
      </c>
    </row>
    <row r="100" spans="2:19" ht="24" customHeight="1">
      <c r="H100" s="9"/>
      <c r="I100" s="9"/>
      <c r="J100" s="9"/>
      <c r="K100" s="9"/>
      <c r="L100" s="9"/>
      <c r="M100" s="9"/>
    </row>
    <row r="101" spans="2:19" ht="24" customHeight="1">
      <c r="B101" s="18" t="s">
        <v>211</v>
      </c>
      <c r="C101" s="15"/>
      <c r="D101" s="15"/>
      <c r="E101" s="15"/>
      <c r="F101" s="16"/>
      <c r="G101" s="16"/>
      <c r="H101" s="17"/>
      <c r="I101" s="17"/>
      <c r="J101" s="17"/>
      <c r="K101" s="17"/>
      <c r="L101" s="17"/>
      <c r="M101" s="17"/>
      <c r="N101" s="17"/>
      <c r="O101" s="17"/>
      <c r="P101" s="17"/>
      <c r="Q101" s="17">
        <v>44105</v>
      </c>
      <c r="R101" s="17">
        <v>44136</v>
      </c>
      <c r="S101" s="17">
        <v>44166</v>
      </c>
    </row>
    <row r="102" spans="2:19" ht="5.0999999999999996" customHeight="1">
      <c r="B102" s="3"/>
      <c r="C102" s="6"/>
      <c r="D102" s="6"/>
      <c r="E102" s="6"/>
      <c r="H102" s="8"/>
      <c r="I102" s="8"/>
      <c r="J102" s="8"/>
      <c r="K102" s="8"/>
      <c r="L102" s="8"/>
      <c r="M102" s="8"/>
      <c r="N102" s="8"/>
      <c r="O102" s="8"/>
      <c r="P102" s="8"/>
      <c r="Q102" s="8"/>
      <c r="R102" s="8"/>
      <c r="S102" s="8"/>
    </row>
    <row r="103" spans="2:19" ht="5.0999999999999996" customHeight="1">
      <c r="B103" s="3"/>
      <c r="C103" s="6"/>
      <c r="D103" s="6"/>
      <c r="E103" s="6"/>
      <c r="H103" s="8"/>
      <c r="I103" s="8"/>
      <c r="J103" s="8"/>
      <c r="K103" s="8"/>
      <c r="L103" s="8"/>
      <c r="M103" s="8"/>
      <c r="N103" s="8"/>
      <c r="O103" s="8"/>
      <c r="P103" s="8"/>
      <c r="Q103" s="8"/>
      <c r="R103" s="8"/>
      <c r="S103" s="8"/>
    </row>
    <row r="104" spans="2:19" ht="15.95" customHeight="1">
      <c r="B104" s="25" t="s">
        <v>212</v>
      </c>
      <c r="C104" s="25"/>
      <c r="D104" s="25"/>
      <c r="E104" s="25"/>
      <c r="H104" s="31"/>
      <c r="I104" s="31"/>
      <c r="J104" s="31"/>
      <c r="K104" s="31"/>
      <c r="L104" s="31"/>
      <c r="M104" s="31"/>
      <c r="N104" s="31"/>
      <c r="O104" s="31"/>
      <c r="P104" s="31"/>
      <c r="Q104" s="31">
        <f>SUM(Q105:Q107)</f>
        <v>89408848.609999999</v>
      </c>
      <c r="R104" s="31">
        <f>SUM(R105:R107)</f>
        <v>90789419.650000006</v>
      </c>
      <c r="S104" s="31">
        <f>SUM(S105:S107)</f>
        <v>93681746.409999996</v>
      </c>
    </row>
    <row r="105" spans="2:19" ht="15.95" customHeight="1">
      <c r="B105" s="26" t="s">
        <v>213</v>
      </c>
      <c r="C105" s="26"/>
      <c r="D105" s="26"/>
      <c r="E105" s="26"/>
      <c r="H105" s="32"/>
      <c r="I105" s="32"/>
      <c r="J105" s="32"/>
      <c r="K105" s="32"/>
      <c r="L105" s="32"/>
      <c r="M105" s="32"/>
      <c r="N105" s="32"/>
      <c r="O105" s="32"/>
      <c r="P105" s="32"/>
      <c r="Q105" s="32">
        <v>88726660.019999996</v>
      </c>
      <c r="R105" s="32">
        <v>89351811.150000006</v>
      </c>
      <c r="S105" s="32">
        <v>92301860.489999995</v>
      </c>
    </row>
    <row r="106" spans="2:19" ht="15.95" customHeight="1">
      <c r="B106" s="26" t="s">
        <v>214</v>
      </c>
      <c r="C106" s="26"/>
      <c r="D106" s="26"/>
      <c r="E106" s="26"/>
      <c r="H106" s="32"/>
      <c r="I106" s="32"/>
      <c r="J106" s="32"/>
      <c r="K106" s="32"/>
      <c r="L106" s="32"/>
      <c r="M106" s="32"/>
      <c r="N106" s="32"/>
      <c r="O106" s="32"/>
      <c r="P106" s="32"/>
      <c r="Q106" s="32">
        <v>0</v>
      </c>
      <c r="R106" s="32">
        <v>0</v>
      </c>
      <c r="S106" s="32">
        <v>0</v>
      </c>
    </row>
    <row r="107" spans="2:19" ht="15.95" customHeight="1">
      <c r="B107" s="27" t="s">
        <v>195</v>
      </c>
      <c r="C107" s="27"/>
      <c r="D107" s="27"/>
      <c r="E107" s="27"/>
      <c r="H107" s="33"/>
      <c r="I107" s="33"/>
      <c r="J107" s="33"/>
      <c r="K107" s="33"/>
      <c r="L107" s="33"/>
      <c r="M107" s="33"/>
      <c r="N107" s="33"/>
      <c r="O107" s="33"/>
      <c r="P107" s="33"/>
      <c r="Q107" s="33">
        <v>682188.59</v>
      </c>
      <c r="R107" s="33">
        <v>1437608.5</v>
      </c>
      <c r="S107" s="33">
        <v>1379885.92</v>
      </c>
    </row>
    <row r="108" spans="2:19" ht="15.95" customHeight="1">
      <c r="B108" s="25" t="s">
        <v>215</v>
      </c>
      <c r="C108" s="25"/>
      <c r="D108" s="25"/>
      <c r="E108" s="25"/>
      <c r="H108" s="31"/>
      <c r="I108" s="31"/>
      <c r="J108" s="31"/>
      <c r="K108" s="31"/>
      <c r="L108" s="31"/>
      <c r="M108" s="31"/>
      <c r="N108" s="31"/>
      <c r="O108" s="31"/>
      <c r="P108" s="31"/>
      <c r="Q108" s="31">
        <f>SUM(Q109:Q111)</f>
        <v>-95138.510000000009</v>
      </c>
      <c r="R108" s="31">
        <f>SUM(R109:R111)</f>
        <v>-913332.27999999991</v>
      </c>
      <c r="S108" s="31">
        <f>SUM(S109:S111)</f>
        <v>-1121372.42</v>
      </c>
    </row>
    <row r="109" spans="2:19" ht="15.95" customHeight="1">
      <c r="B109" s="26" t="s">
        <v>216</v>
      </c>
      <c r="C109" s="26"/>
      <c r="D109" s="26"/>
      <c r="E109" s="26"/>
      <c r="H109" s="32"/>
      <c r="I109" s="32"/>
      <c r="J109" s="32"/>
      <c r="K109" s="32"/>
      <c r="L109" s="32"/>
      <c r="M109" s="32"/>
      <c r="N109" s="32"/>
      <c r="O109" s="32"/>
      <c r="P109" s="32"/>
      <c r="Q109" s="32">
        <v>-4938.5100000000093</v>
      </c>
      <c r="R109" s="32">
        <v>-11332.279999999912</v>
      </c>
      <c r="S109" s="32">
        <v>-11912.419999999925</v>
      </c>
    </row>
    <row r="110" spans="2:19" ht="15.95" customHeight="1">
      <c r="B110" s="26" t="s">
        <v>217</v>
      </c>
      <c r="C110" s="26"/>
      <c r="D110" s="26"/>
      <c r="E110" s="26"/>
      <c r="H110" s="32"/>
      <c r="I110" s="32"/>
      <c r="J110" s="32"/>
      <c r="K110" s="32"/>
      <c r="L110" s="32"/>
      <c r="M110" s="32"/>
      <c r="N110" s="32"/>
      <c r="O110" s="32"/>
      <c r="P110" s="32"/>
      <c r="Q110" s="32">
        <v>-90200</v>
      </c>
      <c r="R110" s="32">
        <v>-902000</v>
      </c>
      <c r="S110" s="32">
        <v>-1109460</v>
      </c>
    </row>
    <row r="111" spans="2:19" ht="15.95" customHeight="1">
      <c r="B111" s="26" t="s">
        <v>219</v>
      </c>
      <c r="C111" s="26"/>
      <c r="D111" s="26"/>
      <c r="E111" s="26"/>
      <c r="H111" s="32"/>
      <c r="I111" s="32"/>
      <c r="J111" s="32"/>
      <c r="K111" s="32"/>
      <c r="L111" s="32"/>
      <c r="M111" s="32"/>
      <c r="N111" s="32"/>
      <c r="O111" s="32"/>
      <c r="P111" s="32"/>
      <c r="Q111" s="32">
        <v>0</v>
      </c>
      <c r="R111" s="32">
        <v>0</v>
      </c>
      <c r="S111" s="32">
        <v>0</v>
      </c>
    </row>
    <row r="112" spans="2:19" ht="15.95" customHeight="1">
      <c r="B112" s="29" t="s">
        <v>220</v>
      </c>
      <c r="C112" s="29"/>
      <c r="D112" s="29"/>
      <c r="E112" s="29"/>
      <c r="H112" s="35"/>
      <c r="I112" s="35"/>
      <c r="J112" s="35"/>
      <c r="K112" s="35"/>
      <c r="L112" s="35"/>
      <c r="M112" s="35"/>
      <c r="N112" s="35"/>
      <c r="O112" s="35"/>
      <c r="P112" s="35"/>
      <c r="Q112" s="44">
        <f>Q108+Q104</f>
        <v>89313710.099999994</v>
      </c>
      <c r="R112" s="44">
        <f>R108+R104</f>
        <v>89876087.370000005</v>
      </c>
      <c r="S112" s="44">
        <f>S108+S104</f>
        <v>92560373.989999995</v>
      </c>
    </row>
    <row r="113" spans="2:19" ht="15.95" customHeight="1">
      <c r="B113" s="29" t="s">
        <v>203</v>
      </c>
      <c r="C113" s="29"/>
      <c r="D113" s="29"/>
      <c r="E113" s="29"/>
      <c r="H113" s="35"/>
      <c r="I113" s="35"/>
      <c r="J113" s="35"/>
      <c r="K113" s="35"/>
      <c r="L113" s="35"/>
      <c r="M113" s="35"/>
      <c r="N113" s="35"/>
      <c r="O113" s="35"/>
      <c r="P113" s="35"/>
      <c r="Q113" s="35">
        <v>99.017416962305958</v>
      </c>
      <c r="R113" s="35">
        <v>99.640895088691806</v>
      </c>
      <c r="S113" s="35">
        <v>102.61682260532149</v>
      </c>
    </row>
    <row r="114" spans="2:19" ht="15.95" customHeight="1"/>
    <row r="115" spans="2:19" ht="15.95" customHeight="1"/>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465"/>
  <sheetViews>
    <sheetView showGridLines="0" tabSelected="1" topLeftCell="A31" zoomScaleNormal="100" workbookViewId="0">
      <selection activeCell="F55" sqref="F55"/>
    </sheetView>
  </sheetViews>
  <sheetFormatPr defaultRowHeight="15"/>
  <cols>
    <col min="1" max="1" width="1.7109375" customWidth="1"/>
    <col min="2" max="2" width="18.7109375" customWidth="1"/>
    <col min="3" max="3" width="10.28515625" customWidth="1"/>
    <col min="4" max="4" width="14.5703125" customWidth="1"/>
    <col min="5" max="5" width="15.140625" customWidth="1"/>
    <col min="6" max="6" width="18.140625" customWidth="1"/>
    <col min="7" max="7" width="1.85546875" customWidth="1"/>
    <col min="8" max="8" width="16.28515625" style="20" customWidth="1"/>
    <col min="9" max="11" width="16.28515625" style="14" customWidth="1"/>
    <col min="12" max="12" width="2.140625" style="20" customWidth="1"/>
    <col min="13" max="14" width="16.28515625" customWidth="1"/>
    <col min="16" max="19" width="10.7109375" customWidth="1"/>
    <col min="20" max="20" width="14.7109375" customWidth="1"/>
    <col min="21" max="21" width="13.28515625" customWidth="1"/>
    <col min="22" max="22" width="12.42578125" customWidth="1"/>
    <col min="23" max="24" width="14.28515625" customWidth="1"/>
  </cols>
  <sheetData>
    <row r="1" spans="1:23">
      <c r="A1" s="4"/>
    </row>
    <row r="2" spans="1:23">
      <c r="A2" s="4"/>
    </row>
    <row r="3" spans="1:23">
      <c r="A3" s="4"/>
    </row>
    <row r="4" spans="1:23">
      <c r="A4" s="4"/>
    </row>
    <row r="5" spans="1:23">
      <c r="A5" s="4"/>
    </row>
    <row r="6" spans="1:23" s="1" customFormat="1" ht="9" customHeight="1">
      <c r="A6" s="4"/>
      <c r="H6" s="21"/>
      <c r="I6" s="22"/>
      <c r="J6" s="22"/>
      <c r="K6" s="22"/>
      <c r="L6" s="21"/>
    </row>
    <row r="7" spans="1:23" ht="21">
      <c r="A7" s="4"/>
      <c r="B7" s="12" t="s">
        <v>0</v>
      </c>
      <c r="C7" s="12"/>
      <c r="D7" s="12"/>
      <c r="E7" s="12"/>
      <c r="F7" s="12"/>
      <c r="H7" s="12" t="s">
        <v>221</v>
      </c>
    </row>
    <row r="8" spans="1:23">
      <c r="A8" s="4"/>
    </row>
    <row r="9" spans="1:23" s="48" customFormat="1" ht="31.5">
      <c r="A9" s="46"/>
      <c r="B9" s="45" t="s">
        <v>222</v>
      </c>
      <c r="C9" s="45" t="s">
        <v>205</v>
      </c>
      <c r="D9" s="45" t="s">
        <v>203</v>
      </c>
      <c r="E9" s="45" t="s">
        <v>223</v>
      </c>
      <c r="F9" s="45" t="s">
        <v>224</v>
      </c>
      <c r="G9" s="47"/>
      <c r="H9" s="45" t="s">
        <v>225</v>
      </c>
      <c r="I9" s="45" t="s">
        <v>226</v>
      </c>
      <c r="J9" s="45" t="s">
        <v>227</v>
      </c>
      <c r="K9" s="45" t="s">
        <v>228</v>
      </c>
      <c r="L9" s="47"/>
      <c r="M9" s="45" t="s">
        <v>229</v>
      </c>
      <c r="N9" s="45" t="s">
        <v>230</v>
      </c>
      <c r="S9" s="101"/>
      <c r="U9"/>
      <c r="V9" s="91"/>
      <c r="W9"/>
    </row>
    <row r="10" spans="1:23" ht="15.75">
      <c r="B10" s="49">
        <v>46234</v>
      </c>
      <c r="C10" s="50">
        <v>8.3000000000000007</v>
      </c>
      <c r="D10" s="50">
        <v>8.8311093399999994</v>
      </c>
      <c r="E10" s="40">
        <f>D10/C10-1</f>
        <v>6.398907710843349E-2</v>
      </c>
      <c r="F10" s="50">
        <v>9968.2099999999991</v>
      </c>
      <c r="G10" s="73">
        <f>SUM(F10:F31)/1000000</f>
        <v>3.1427133899999999</v>
      </c>
      <c r="H10" s="51">
        <v>7.9000000000000021</v>
      </c>
      <c r="I10" s="52">
        <v>0.13251835356568353</v>
      </c>
      <c r="J10" s="53">
        <v>0.12451835356568353</v>
      </c>
      <c r="K10" s="54">
        <v>4.976732292045858E-2</v>
      </c>
      <c r="M10" s="52">
        <v>6.0039368291180055E-2</v>
      </c>
      <c r="N10" s="54">
        <v>5.2039368291180055E-2</v>
      </c>
      <c r="S10" s="92"/>
      <c r="T10" s="92"/>
      <c r="V10" s="91"/>
      <c r="W10" s="91"/>
    </row>
    <row r="11" spans="1:23" ht="15.75">
      <c r="B11" s="49">
        <v>46233</v>
      </c>
      <c r="C11" s="50">
        <v>8.3000000000000007</v>
      </c>
      <c r="D11" s="50">
        <v>8.9106817199999995</v>
      </c>
      <c r="E11" s="40">
        <f t="shared" ref="E11:E74" si="0">D11/C11-1</f>
        <v>7.3576110843373232E-2</v>
      </c>
      <c r="F11" s="50">
        <v>92968.28</v>
      </c>
      <c r="G11" s="73">
        <f t="shared" ref="G11:G74" si="1">SUM(F11:F32)/1000000</f>
        <v>3.41009458</v>
      </c>
      <c r="H11" s="55">
        <v>8.0000000000000018</v>
      </c>
      <c r="I11" s="56">
        <v>0.129685482213383</v>
      </c>
      <c r="J11" s="57">
        <v>0.12168548221338299</v>
      </c>
      <c r="K11" s="56">
        <v>4.6200177298418597E-2</v>
      </c>
      <c r="M11" s="98">
        <v>5.7206496938879518E-2</v>
      </c>
      <c r="N11" s="56">
        <v>4.9206496938879518E-2</v>
      </c>
      <c r="O11" t="s">
        <v>74</v>
      </c>
      <c r="P11" s="101"/>
      <c r="Q11" s="101"/>
      <c r="R11" s="92"/>
      <c r="S11" s="101"/>
      <c r="V11" s="91"/>
      <c r="W11" s="102"/>
    </row>
    <row r="12" spans="1:23" ht="15.75">
      <c r="B12" s="49">
        <v>46232</v>
      </c>
      <c r="C12" s="50">
        <v>8.3000000000000007</v>
      </c>
      <c r="D12" s="50">
        <v>8.8950265000000002</v>
      </c>
      <c r="E12" s="40">
        <f t="shared" si="0"/>
        <v>7.1689939759036037E-2</v>
      </c>
      <c r="F12" s="50">
        <v>88899.78</v>
      </c>
      <c r="G12" s="73">
        <f t="shared" si="1"/>
        <v>3.5973635000000002</v>
      </c>
      <c r="H12" s="51">
        <v>8.1000000000000014</v>
      </c>
      <c r="I12" s="54">
        <v>0.12685261086108249</v>
      </c>
      <c r="J12" s="53">
        <v>0.11885261086108248</v>
      </c>
      <c r="K12" s="54">
        <v>4.2633031676378656E-2</v>
      </c>
      <c r="M12" s="52">
        <v>5.4373625586579016E-2</v>
      </c>
      <c r="N12" s="54">
        <v>4.6373625586579016E-2</v>
      </c>
      <c r="P12" s="101"/>
      <c r="Q12" s="101"/>
      <c r="S12" s="101"/>
      <c r="V12" s="102"/>
      <c r="W12" s="102"/>
    </row>
    <row r="13" spans="1:23" ht="15.75">
      <c r="B13" s="49">
        <v>46231</v>
      </c>
      <c r="C13" s="50">
        <v>8.2799999999999994</v>
      </c>
      <c r="D13" s="50">
        <v>8.9063270200000009</v>
      </c>
      <c r="E13" s="40">
        <f t="shared" si="0"/>
        <v>7.564335990338189E-2</v>
      </c>
      <c r="F13" s="50">
        <v>48998.65</v>
      </c>
      <c r="G13" s="73">
        <f t="shared" si="1"/>
        <v>3.5436553799999997</v>
      </c>
      <c r="H13" s="55">
        <v>8.2000000000000011</v>
      </c>
      <c r="I13" s="56">
        <v>0.12401973950878195</v>
      </c>
      <c r="J13" s="57">
        <v>0.11601973950878194</v>
      </c>
      <c r="K13" s="56">
        <v>3.9065886054338674E-2</v>
      </c>
      <c r="M13" s="98">
        <v>5.154075423427848E-2</v>
      </c>
      <c r="N13" s="56">
        <v>4.354075423427848E-2</v>
      </c>
      <c r="P13" s="101"/>
      <c r="Q13" s="101"/>
      <c r="R13" s="92"/>
      <c r="S13" s="101"/>
      <c r="V13" s="102"/>
      <c r="W13" s="102"/>
    </row>
    <row r="14" spans="1:23" ht="15.75">
      <c r="B14" s="49">
        <v>46230</v>
      </c>
      <c r="C14" s="50">
        <v>8.2799999999999994</v>
      </c>
      <c r="D14" s="50">
        <v>8.9080765399999997</v>
      </c>
      <c r="E14" s="40">
        <f t="shared" si="0"/>
        <v>7.5854654589372128E-2</v>
      </c>
      <c r="F14" s="50">
        <v>84551.64</v>
      </c>
      <c r="G14" s="73">
        <f t="shared" si="1"/>
        <v>3.5651974399999999</v>
      </c>
      <c r="H14" s="58">
        <v>8.3000000000000007</v>
      </c>
      <c r="I14" s="59">
        <v>0.12118686815648141</v>
      </c>
      <c r="J14" s="60">
        <v>0.11318686815648141</v>
      </c>
      <c r="K14" s="61">
        <v>3.5498740432298691E-2</v>
      </c>
      <c r="M14" s="99">
        <v>4.8707882881977943E-2</v>
      </c>
      <c r="N14" s="61">
        <v>4.0707882881977943E-2</v>
      </c>
      <c r="P14" s="101"/>
      <c r="Q14" s="101"/>
      <c r="R14" s="91"/>
      <c r="S14" s="101"/>
      <c r="V14" s="101"/>
      <c r="W14" s="91"/>
    </row>
    <row r="15" spans="1:23" ht="15.75">
      <c r="B15" s="49">
        <v>46227</v>
      </c>
      <c r="C15" s="50">
        <v>8.2100000000000009</v>
      </c>
      <c r="D15" s="50">
        <v>8.8970634900000007</v>
      </c>
      <c r="E15" s="40">
        <f t="shared" si="0"/>
        <v>8.3686174177831862E-2</v>
      </c>
      <c r="F15" s="50">
        <v>11400.73</v>
      </c>
      <c r="G15" s="73">
        <f t="shared" si="1"/>
        <v>3.4831243600000001</v>
      </c>
      <c r="H15" s="55">
        <v>8.4</v>
      </c>
      <c r="I15" s="56">
        <v>0.11835399680418088</v>
      </c>
      <c r="J15" s="57">
        <v>0.11035399680418087</v>
      </c>
      <c r="K15" s="56">
        <v>3.1931594810258708E-2</v>
      </c>
      <c r="M15" s="98">
        <v>4.5875011529677406E-2</v>
      </c>
      <c r="N15" s="56">
        <v>3.7875011529677406E-2</v>
      </c>
      <c r="P15" s="101"/>
      <c r="Q15" s="101"/>
      <c r="R15" s="91"/>
      <c r="S15" s="101"/>
      <c r="V15" s="101"/>
      <c r="W15" s="91"/>
    </row>
    <row r="16" spans="1:23" ht="15.75">
      <c r="B16" s="49">
        <v>46226</v>
      </c>
      <c r="C16" s="50">
        <v>8.27</v>
      </c>
      <c r="D16" s="50">
        <v>8.8769800700000001</v>
      </c>
      <c r="E16" s="40">
        <f t="shared" si="0"/>
        <v>7.3395413542926224E-2</v>
      </c>
      <c r="F16" s="50">
        <v>10750.52</v>
      </c>
      <c r="G16" s="73">
        <f t="shared" si="1"/>
        <v>3.5015190000000005</v>
      </c>
      <c r="H16" s="51">
        <v>8.5</v>
      </c>
      <c r="I16" s="54">
        <v>0.11552112545188034</v>
      </c>
      <c r="J16" s="53">
        <v>0.10752112545188033</v>
      </c>
      <c r="K16" s="54">
        <v>2.8364449188218725E-2</v>
      </c>
      <c r="M16" s="52">
        <v>4.304214017737687E-2</v>
      </c>
      <c r="N16" s="54">
        <v>3.504214017737687E-2</v>
      </c>
      <c r="P16" s="101"/>
      <c r="Q16" s="101"/>
      <c r="R16" s="91"/>
      <c r="S16" s="101"/>
      <c r="V16" s="92"/>
      <c r="W16" s="91"/>
    </row>
    <row r="17" spans="2:24" ht="15.75">
      <c r="B17" s="49">
        <v>46225</v>
      </c>
      <c r="C17" s="50">
        <v>8.27</v>
      </c>
      <c r="D17" s="50">
        <v>8.8732320799999993</v>
      </c>
      <c r="E17" s="40">
        <f t="shared" si="0"/>
        <v>7.2942210399032703E-2</v>
      </c>
      <c r="F17" s="50">
        <v>79438.22</v>
      </c>
      <c r="G17" s="73">
        <f t="shared" si="1"/>
        <v>3.5242187700000005</v>
      </c>
      <c r="H17" s="55">
        <v>8.6</v>
      </c>
      <c r="I17" s="56">
        <v>0.1126882540995798</v>
      </c>
      <c r="J17" s="57">
        <v>0.1046882540995798</v>
      </c>
      <c r="K17" s="56">
        <v>2.4797303566178742E-2</v>
      </c>
      <c r="M17" s="98">
        <v>4.0209268825076333E-2</v>
      </c>
      <c r="N17" s="56">
        <v>3.2209268825076333E-2</v>
      </c>
      <c r="P17" s="101"/>
      <c r="Q17" s="101"/>
      <c r="R17" s="91"/>
      <c r="S17" s="101"/>
      <c r="V17" s="92"/>
      <c r="W17" s="91"/>
      <c r="X17" s="92"/>
    </row>
    <row r="18" spans="2:24" ht="15.75">
      <c r="B18" s="49">
        <v>46224</v>
      </c>
      <c r="C18" s="50">
        <v>8.2799999999999994</v>
      </c>
      <c r="D18" s="50">
        <v>8.8861051900000003</v>
      </c>
      <c r="E18" s="40">
        <f t="shared" si="0"/>
        <v>7.32011099033818E-2</v>
      </c>
      <c r="F18" s="50">
        <v>13218.41</v>
      </c>
      <c r="G18" s="73">
        <f t="shared" si="1"/>
        <v>3.4490378800000006</v>
      </c>
      <c r="H18" s="51">
        <v>8.6999999999999993</v>
      </c>
      <c r="I18" s="54">
        <v>0.10985538274727927</v>
      </c>
      <c r="J18" s="53">
        <v>0.10185538274727926</v>
      </c>
      <c r="K18" s="54">
        <v>2.123015794413876E-2</v>
      </c>
      <c r="M18" s="52">
        <v>3.7376397472775796E-2</v>
      </c>
      <c r="N18" s="54">
        <v>2.9376397472775796E-2</v>
      </c>
      <c r="P18" s="101"/>
      <c r="Q18" s="101"/>
      <c r="R18" s="91"/>
      <c r="S18" s="101"/>
      <c r="V18" s="92"/>
      <c r="W18" s="91"/>
      <c r="X18" s="92"/>
    </row>
    <row r="19" spans="2:24" ht="15.75">
      <c r="B19" s="49">
        <v>46223</v>
      </c>
      <c r="C19" s="50">
        <v>8.2799999999999994</v>
      </c>
      <c r="D19" s="50">
        <v>8.8910464900000008</v>
      </c>
      <c r="E19" s="40">
        <f t="shared" si="0"/>
        <v>7.3797885265700636E-2</v>
      </c>
      <c r="F19" s="50">
        <v>43065.58</v>
      </c>
      <c r="G19" s="73">
        <f t="shared" si="1"/>
        <v>3.4426840100000007</v>
      </c>
      <c r="I19" s="20"/>
      <c r="J19" s="20"/>
      <c r="K19" s="20"/>
      <c r="M19" s="20"/>
      <c r="P19" s="101"/>
      <c r="Q19" s="101"/>
      <c r="R19" s="91"/>
      <c r="S19" s="101"/>
      <c r="V19" s="92"/>
      <c r="W19" s="113"/>
      <c r="X19" s="92"/>
    </row>
    <row r="20" spans="2:24" ht="15.75">
      <c r="B20" s="49">
        <v>46220</v>
      </c>
      <c r="C20" s="50">
        <v>8.2799999999999994</v>
      </c>
      <c r="D20" s="50">
        <v>8.8925354199999997</v>
      </c>
      <c r="E20" s="40">
        <f t="shared" si="0"/>
        <v>7.3977707729468545E-2</v>
      </c>
      <c r="F20" s="50">
        <v>102027.1</v>
      </c>
      <c r="G20" s="73">
        <f t="shared" si="1"/>
        <v>3.4488966000000008</v>
      </c>
      <c r="I20" s="20"/>
      <c r="J20" s="20"/>
      <c r="K20" s="20"/>
      <c r="M20" s="20"/>
      <c r="P20" s="101"/>
      <c r="Q20" s="101"/>
      <c r="R20" s="91"/>
      <c r="S20" s="101"/>
      <c r="V20" s="92"/>
      <c r="W20" s="91"/>
    </row>
    <row r="21" spans="2:24" ht="15.75">
      <c r="B21" s="49">
        <v>46219</v>
      </c>
      <c r="C21" s="50">
        <v>8.2899999999999991</v>
      </c>
      <c r="D21" s="50">
        <v>8.9109071499999999</v>
      </c>
      <c r="E21" s="40">
        <f t="shared" si="0"/>
        <v>7.4898329312424794E-2</v>
      </c>
      <c r="F21" s="50">
        <v>188920.6</v>
      </c>
      <c r="G21" s="73">
        <f t="shared" si="1"/>
        <v>3.4763337000000005</v>
      </c>
      <c r="I21" s="20"/>
      <c r="J21" s="20"/>
      <c r="K21" s="20"/>
      <c r="M21" s="20"/>
      <c r="P21" s="101"/>
      <c r="Q21" s="101"/>
      <c r="R21" s="91"/>
      <c r="S21" s="101"/>
      <c r="V21" s="92"/>
      <c r="W21" s="91"/>
    </row>
    <row r="22" spans="2:24" ht="15.75">
      <c r="B22" s="49">
        <v>46218</v>
      </c>
      <c r="C22" s="50">
        <v>8.3000000000000007</v>
      </c>
      <c r="D22" s="50">
        <v>8.9063912300000005</v>
      </c>
      <c r="E22" s="40">
        <f t="shared" si="0"/>
        <v>7.305918433734937E-2</v>
      </c>
      <c r="F22" s="50">
        <v>33781.129999999997</v>
      </c>
      <c r="G22" s="73">
        <f t="shared" si="1"/>
        <v>3.3544798200000008</v>
      </c>
      <c r="I22" s="20"/>
      <c r="J22" s="20"/>
      <c r="K22" s="20"/>
      <c r="M22" s="20"/>
      <c r="P22" s="101"/>
      <c r="Q22" s="101"/>
      <c r="R22" s="91"/>
      <c r="S22" s="101"/>
      <c r="V22" s="92"/>
      <c r="W22" s="91"/>
    </row>
    <row r="23" spans="2:24" ht="15.75">
      <c r="B23" s="49">
        <v>46217</v>
      </c>
      <c r="C23" s="50">
        <v>8.17</v>
      </c>
      <c r="D23" s="50">
        <v>8.8962628800000001</v>
      </c>
      <c r="E23" s="40">
        <f t="shared" si="0"/>
        <v>8.8893865361077129E-2</v>
      </c>
      <c r="F23" s="50">
        <v>85846.95</v>
      </c>
      <c r="G23" s="73">
        <f t="shared" si="1"/>
        <v>3.3632249900000009</v>
      </c>
      <c r="I23" s="20"/>
      <c r="J23" s="20"/>
      <c r="K23" s="20"/>
      <c r="M23" s="20"/>
      <c r="P23" s="101"/>
      <c r="Q23" s="101"/>
      <c r="R23" s="91"/>
      <c r="S23" s="101"/>
      <c r="V23" s="92"/>
      <c r="W23" s="91"/>
    </row>
    <row r="24" spans="2:24" ht="15.75">
      <c r="B24" s="49">
        <v>46216</v>
      </c>
      <c r="C24" s="50">
        <v>8.23</v>
      </c>
      <c r="D24" s="50">
        <v>8.87413132</v>
      </c>
      <c r="E24" s="40">
        <f t="shared" si="0"/>
        <v>7.8266260024301371E-2</v>
      </c>
      <c r="F24" s="50">
        <v>112408.1</v>
      </c>
      <c r="G24" s="73">
        <f t="shared" si="1"/>
        <v>3.3925510400000012</v>
      </c>
      <c r="I24" s="20"/>
      <c r="J24" s="20"/>
      <c r="K24" s="20"/>
      <c r="M24" s="20"/>
      <c r="P24" s="101"/>
      <c r="Q24" s="101"/>
      <c r="R24" s="91"/>
      <c r="S24" s="101"/>
      <c r="V24" s="92"/>
      <c r="W24" s="91"/>
    </row>
    <row r="25" spans="2:24" ht="15.75">
      <c r="B25" s="49">
        <v>46213</v>
      </c>
      <c r="C25" s="50">
        <v>8.2899999999999991</v>
      </c>
      <c r="D25" s="50">
        <v>8.8822427000000008</v>
      </c>
      <c r="E25" s="40">
        <f t="shared" si="0"/>
        <v>7.1440615199035218E-2</v>
      </c>
      <c r="F25" s="50">
        <v>42369.74</v>
      </c>
      <c r="G25" s="73">
        <f t="shared" si="1"/>
        <v>3.450433540000001</v>
      </c>
      <c r="I25" s="20"/>
      <c r="J25" s="20"/>
      <c r="K25" s="20"/>
      <c r="M25" s="20"/>
      <c r="P25" s="101"/>
      <c r="Q25" s="101"/>
      <c r="R25" s="91"/>
      <c r="S25" s="101"/>
      <c r="V25" s="92"/>
      <c r="W25" s="91"/>
    </row>
    <row r="26" spans="2:24" ht="15.75">
      <c r="B26" s="49">
        <v>46212</v>
      </c>
      <c r="C26" s="50">
        <v>8.26</v>
      </c>
      <c r="D26" s="50">
        <v>8.8635090299999995</v>
      </c>
      <c r="E26" s="40">
        <f t="shared" si="0"/>
        <v>7.3064047215496419E-2</v>
      </c>
      <c r="F26" s="50">
        <v>19571.38</v>
      </c>
      <c r="G26" s="73">
        <f t="shared" si="1"/>
        <v>3.5814433000000006</v>
      </c>
      <c r="I26" s="20"/>
      <c r="J26" s="20"/>
      <c r="K26" s="20"/>
      <c r="M26" s="20"/>
      <c r="P26" s="101"/>
      <c r="Q26" s="101"/>
      <c r="R26" s="91"/>
      <c r="S26" s="101"/>
      <c r="V26" s="92"/>
      <c r="W26" s="91"/>
    </row>
    <row r="27" spans="2:24" ht="15.75">
      <c r="B27" s="49">
        <v>46211</v>
      </c>
      <c r="C27" s="50">
        <v>8.26</v>
      </c>
      <c r="D27" s="50">
        <v>8.8463314900000007</v>
      </c>
      <c r="E27" s="40">
        <f t="shared" si="0"/>
        <v>7.0984441888620076E-2</v>
      </c>
      <c r="F27" s="50">
        <v>40960.46</v>
      </c>
      <c r="G27" s="73">
        <f t="shared" si="1"/>
        <v>4.2163318200000015</v>
      </c>
      <c r="I27" s="20"/>
      <c r="J27" s="20"/>
      <c r="K27" s="20"/>
      <c r="M27" s="20"/>
      <c r="P27" s="101"/>
      <c r="Q27" s="101"/>
      <c r="R27" s="91"/>
      <c r="S27" s="101"/>
      <c r="V27" s="92"/>
      <c r="W27" s="91"/>
    </row>
    <row r="28" spans="2:24" ht="15.75">
      <c r="B28" s="49">
        <v>46210</v>
      </c>
      <c r="C28" s="50">
        <v>8.2100000000000009</v>
      </c>
      <c r="D28" s="50">
        <v>8.8403772600000003</v>
      </c>
      <c r="E28" s="40">
        <f t="shared" si="0"/>
        <v>7.678163946406813E-2</v>
      </c>
      <c r="F28" s="50">
        <v>169016.1</v>
      </c>
      <c r="G28" s="73">
        <f t="shared" si="1"/>
        <v>4.2794671600000012</v>
      </c>
      <c r="I28" s="20"/>
      <c r="J28" s="20"/>
      <c r="K28" s="20"/>
      <c r="M28" s="20"/>
      <c r="P28" s="101"/>
      <c r="Q28" s="101"/>
      <c r="R28" s="91"/>
      <c r="S28" s="101"/>
      <c r="V28" s="92"/>
      <c r="W28" s="91"/>
    </row>
    <row r="29" spans="2:24" ht="15.75">
      <c r="B29" s="49">
        <v>46209</v>
      </c>
      <c r="C29" s="50">
        <v>8.24</v>
      </c>
      <c r="D29" s="50">
        <v>8.8341129800000004</v>
      </c>
      <c r="E29" s="40">
        <f t="shared" si="0"/>
        <v>7.2101089805825191E-2</v>
      </c>
      <c r="F29" s="50">
        <v>181157.5</v>
      </c>
      <c r="G29" s="73">
        <f t="shared" si="1"/>
        <v>4.1521548500000005</v>
      </c>
      <c r="I29" s="20"/>
      <c r="J29" s="20"/>
      <c r="K29" s="20"/>
      <c r="M29" s="20"/>
      <c r="P29" s="101"/>
      <c r="Q29" s="101"/>
      <c r="R29" s="91"/>
      <c r="S29" s="101"/>
      <c r="V29" s="92"/>
      <c r="W29" s="91"/>
    </row>
    <row r="30" spans="2:24" ht="15.75">
      <c r="B30" s="49">
        <v>46206</v>
      </c>
      <c r="C30" s="50">
        <v>8.24</v>
      </c>
      <c r="D30" s="50">
        <v>8.8160151500000001</v>
      </c>
      <c r="E30" s="40">
        <f t="shared" si="0"/>
        <v>6.9904751213592187E-2</v>
      </c>
      <c r="F30" s="50">
        <v>1650126</v>
      </c>
      <c r="G30" s="73">
        <f t="shared" si="1"/>
        <v>4.3259812500000008</v>
      </c>
      <c r="I30" s="20"/>
      <c r="J30" s="20"/>
      <c r="K30" s="20"/>
      <c r="M30" s="20"/>
      <c r="P30" s="101"/>
      <c r="Q30" s="101"/>
      <c r="R30" s="91"/>
      <c r="S30" s="101"/>
      <c r="V30" s="92"/>
      <c r="W30" s="91"/>
    </row>
    <row r="31" spans="2:24" ht="15.75">
      <c r="B31" s="49">
        <v>46205</v>
      </c>
      <c r="C31" s="50">
        <v>8.35</v>
      </c>
      <c r="D31" s="50">
        <v>8.7889166000000003</v>
      </c>
      <c r="E31" s="40">
        <f t="shared" si="0"/>
        <v>5.2564862275449098E-2</v>
      </c>
      <c r="F31" s="50">
        <v>33268.31</v>
      </c>
      <c r="G31" s="73">
        <f t="shared" si="1"/>
        <v>2.7844577500000001</v>
      </c>
      <c r="I31" s="20"/>
      <c r="J31" s="20"/>
      <c r="K31" s="20"/>
      <c r="M31" s="20"/>
      <c r="P31" s="101"/>
      <c r="R31" s="91"/>
      <c r="S31" s="101"/>
      <c r="V31" s="92"/>
      <c r="W31" s="91"/>
    </row>
    <row r="32" spans="2:24" ht="15.75">
      <c r="B32" s="49">
        <v>46204</v>
      </c>
      <c r="C32" s="50">
        <v>8.36</v>
      </c>
      <c r="D32" s="50">
        <v>8.7991357400000005</v>
      </c>
      <c r="E32" s="40">
        <f t="shared" si="0"/>
        <v>5.2528198564593342E-2</v>
      </c>
      <c r="F32" s="50">
        <v>277349.40000000002</v>
      </c>
      <c r="G32" s="73">
        <f t="shared" si="1"/>
        <v>2.9185119400000001</v>
      </c>
      <c r="I32" s="20"/>
      <c r="J32" s="20"/>
      <c r="K32" s="20"/>
      <c r="M32" s="20"/>
      <c r="P32" s="101"/>
      <c r="R32" s="91"/>
      <c r="S32" s="101"/>
      <c r="V32" s="92"/>
      <c r="W32" s="91"/>
    </row>
    <row r="33" spans="2:23" ht="15.75">
      <c r="B33" s="49">
        <v>46203</v>
      </c>
      <c r="C33" s="50">
        <v>8.6999999999999993</v>
      </c>
      <c r="D33" s="50">
        <v>8.8153288799999991</v>
      </c>
      <c r="E33" s="40">
        <f t="shared" si="0"/>
        <v>1.3256193103448277E-2</v>
      </c>
      <c r="F33" s="50">
        <v>280237.2</v>
      </c>
      <c r="G33" s="73">
        <f t="shared" si="1"/>
        <v>2.7595152400000003</v>
      </c>
      <c r="I33" s="20"/>
      <c r="J33" s="20"/>
      <c r="K33" s="20"/>
      <c r="M33" s="20"/>
      <c r="P33" s="101"/>
      <c r="R33" s="91"/>
      <c r="S33" s="101"/>
      <c r="V33" s="92"/>
      <c r="W33" s="91"/>
    </row>
    <row r="34" spans="2:23" ht="15.75">
      <c r="B34" s="49">
        <v>46202</v>
      </c>
      <c r="C34" s="50">
        <v>8.35</v>
      </c>
      <c r="D34" s="50">
        <v>8.90020378</v>
      </c>
      <c r="E34" s="40">
        <f t="shared" si="0"/>
        <v>6.5892668263473064E-2</v>
      </c>
      <c r="F34" s="50">
        <v>35191.660000000003</v>
      </c>
      <c r="G34" s="73">
        <f t="shared" si="1"/>
        <v>2.6431278400000005</v>
      </c>
      <c r="I34" s="23"/>
      <c r="J34" s="23"/>
      <c r="K34" s="20"/>
      <c r="M34" s="20"/>
      <c r="Q34" s="101"/>
      <c r="R34" s="91"/>
      <c r="S34" s="101"/>
      <c r="V34" s="92"/>
      <c r="W34" s="91"/>
    </row>
    <row r="35" spans="2:23" ht="15.75">
      <c r="B35" s="49">
        <v>46199</v>
      </c>
      <c r="C35" s="50">
        <v>8.35</v>
      </c>
      <c r="D35" s="50">
        <v>8.8923781599999998</v>
      </c>
      <c r="E35" s="40">
        <f t="shared" si="0"/>
        <v>6.4955468263472982E-2</v>
      </c>
      <c r="F35" s="50">
        <v>70540.710000000006</v>
      </c>
      <c r="G35" s="73">
        <f t="shared" si="1"/>
        <v>3.6656531800000001</v>
      </c>
      <c r="I35" s="23"/>
      <c r="J35" s="23"/>
      <c r="K35" s="20"/>
      <c r="M35" s="20"/>
      <c r="Q35" s="101"/>
      <c r="R35" s="91"/>
      <c r="S35" s="101"/>
      <c r="V35" s="92"/>
      <c r="W35" s="91"/>
    </row>
    <row r="36" spans="2:23" ht="15.75">
      <c r="B36" s="49">
        <v>46198</v>
      </c>
      <c r="C36" s="50">
        <v>8.34</v>
      </c>
      <c r="D36" s="50">
        <v>8.8820364000000005</v>
      </c>
      <c r="E36" s="40">
        <f t="shared" si="0"/>
        <v>6.4992374100719452E-2</v>
      </c>
      <c r="F36" s="50">
        <v>2478.56</v>
      </c>
      <c r="G36" s="73">
        <f t="shared" si="1"/>
        <v>3.6780454400000004</v>
      </c>
      <c r="I36" s="23"/>
      <c r="J36" s="23"/>
      <c r="K36" s="20"/>
      <c r="M36" s="20"/>
      <c r="Q36" s="101"/>
      <c r="R36" s="91"/>
      <c r="S36" s="101"/>
    </row>
    <row r="37" spans="2:23" ht="15.75">
      <c r="B37" s="49">
        <v>46197</v>
      </c>
      <c r="C37" s="50">
        <v>8.34</v>
      </c>
      <c r="D37" s="50">
        <v>8.8649853600000004</v>
      </c>
      <c r="E37" s="40">
        <f t="shared" si="0"/>
        <v>6.2947884892086359E-2</v>
      </c>
      <c r="F37" s="50">
        <v>29795.37</v>
      </c>
      <c r="G37" s="73">
        <f t="shared" si="1"/>
        <v>3.7149911300000005</v>
      </c>
      <c r="I37" s="23"/>
      <c r="J37" s="23"/>
      <c r="K37" s="20"/>
      <c r="M37" s="20"/>
      <c r="Q37" s="101"/>
      <c r="R37" s="91"/>
      <c r="S37" s="101"/>
    </row>
    <row r="38" spans="2:23" ht="15.75">
      <c r="B38" s="49">
        <v>46196</v>
      </c>
      <c r="C38" s="50">
        <v>8.3800000000000008</v>
      </c>
      <c r="D38" s="50">
        <v>8.8498580800000006</v>
      </c>
      <c r="E38" s="40">
        <f t="shared" si="0"/>
        <v>5.6068983293556141E-2</v>
      </c>
      <c r="F38" s="50">
        <v>33450.29</v>
      </c>
      <c r="G38" s="73">
        <f t="shared" si="1"/>
        <v>3.9562047600000003</v>
      </c>
      <c r="I38" s="23"/>
      <c r="J38" s="23"/>
      <c r="K38" s="20"/>
      <c r="M38" s="20"/>
      <c r="Q38" s="101"/>
      <c r="R38" s="91"/>
      <c r="S38" s="101"/>
    </row>
    <row r="39" spans="2:23" ht="15.75">
      <c r="B39" s="49">
        <v>46195</v>
      </c>
      <c r="C39" s="50">
        <v>8.39</v>
      </c>
      <c r="D39" s="50">
        <v>8.8366233899999997</v>
      </c>
      <c r="E39" s="40">
        <f t="shared" si="0"/>
        <v>5.3232823599523194E-2</v>
      </c>
      <c r="F39" s="50">
        <v>4257.33</v>
      </c>
      <c r="G39" s="73">
        <f t="shared" si="1"/>
        <v>4.20174687</v>
      </c>
      <c r="I39" s="23"/>
      <c r="J39" s="20"/>
      <c r="K39" s="20"/>
      <c r="M39" s="20"/>
      <c r="Q39" s="101"/>
      <c r="R39" s="91"/>
      <c r="S39" s="101"/>
    </row>
    <row r="40" spans="2:23" ht="15.75">
      <c r="B40" s="49">
        <v>46192</v>
      </c>
      <c r="C40" s="50">
        <v>8.39</v>
      </c>
      <c r="D40" s="50">
        <v>8.8055668199999992</v>
      </c>
      <c r="E40" s="40">
        <f t="shared" si="0"/>
        <v>4.9531206197854338E-2</v>
      </c>
      <c r="F40" s="50">
        <v>6864.54</v>
      </c>
      <c r="G40" s="73">
        <f t="shared" si="1"/>
        <v>4.2849918500000008</v>
      </c>
      <c r="I40" s="23"/>
      <c r="J40" s="20"/>
      <c r="K40" s="20"/>
      <c r="M40" s="20"/>
      <c r="Q40" s="101"/>
      <c r="R40" s="91"/>
      <c r="S40" s="101"/>
    </row>
    <row r="41" spans="2:23" ht="15.75">
      <c r="B41" s="49">
        <v>46191</v>
      </c>
      <c r="C41" s="50">
        <v>8.31</v>
      </c>
      <c r="D41" s="50">
        <v>8.8353841800000001</v>
      </c>
      <c r="E41" s="40">
        <f t="shared" si="0"/>
        <v>6.3223126353790571E-2</v>
      </c>
      <c r="F41" s="50">
        <v>49278.17</v>
      </c>
      <c r="G41" s="73">
        <f t="shared" si="1"/>
        <v>4.2980579800000003</v>
      </c>
      <c r="I41" s="23"/>
      <c r="J41" s="20"/>
      <c r="K41" s="20"/>
      <c r="M41" s="20"/>
      <c r="Q41" s="101"/>
      <c r="R41" s="91"/>
      <c r="S41" s="101"/>
    </row>
    <row r="42" spans="2:23" ht="15.75">
      <c r="B42" s="49">
        <v>46190</v>
      </c>
      <c r="C42" s="50">
        <v>8.3699999999999992</v>
      </c>
      <c r="D42" s="50">
        <v>8.8453694499999997</v>
      </c>
      <c r="E42" s="40">
        <f t="shared" si="0"/>
        <v>5.6794438470728847E-2</v>
      </c>
      <c r="F42" s="50">
        <v>129464.2</v>
      </c>
      <c r="G42" s="73">
        <f t="shared" si="1"/>
        <v>4.2737955299999992</v>
      </c>
      <c r="I42" s="23"/>
      <c r="J42" s="20"/>
      <c r="K42" s="20"/>
      <c r="M42" s="20"/>
      <c r="Q42" s="101"/>
      <c r="R42" s="91"/>
      <c r="S42" s="101"/>
    </row>
    <row r="43" spans="2:23" ht="15.75">
      <c r="B43" s="49">
        <v>46189</v>
      </c>
      <c r="C43" s="50">
        <v>8.4</v>
      </c>
      <c r="D43" s="50">
        <v>8.8763483999999995</v>
      </c>
      <c r="E43" s="40">
        <f t="shared" si="0"/>
        <v>5.6708142857142763E-2</v>
      </c>
      <c r="F43" s="50">
        <v>67066.720000000001</v>
      </c>
      <c r="G43" s="73">
        <f t="shared" si="1"/>
        <v>4.1468517100000009</v>
      </c>
      <c r="I43" s="23"/>
      <c r="J43" s="20"/>
      <c r="K43" s="20"/>
      <c r="M43" s="20"/>
      <c r="Q43" s="101"/>
      <c r="R43" s="91"/>
      <c r="S43" s="101"/>
    </row>
    <row r="44" spans="2:23" ht="15.75">
      <c r="B44" s="49">
        <v>46188</v>
      </c>
      <c r="C44" s="50">
        <v>8.4</v>
      </c>
      <c r="D44" s="50">
        <v>8.8930716800000003</v>
      </c>
      <c r="E44" s="40">
        <f t="shared" si="0"/>
        <v>5.8699009523809575E-2</v>
      </c>
      <c r="F44" s="50">
        <v>42526.3</v>
      </c>
      <c r="G44" s="73">
        <f t="shared" si="1"/>
        <v>4.1265811000000001</v>
      </c>
      <c r="S44" s="92"/>
      <c r="T44" s="92"/>
      <c r="U44" s="101"/>
    </row>
    <row r="45" spans="2:23" ht="15.75">
      <c r="B45" s="49">
        <v>46185</v>
      </c>
      <c r="C45" s="50">
        <v>8.39</v>
      </c>
      <c r="D45" s="50">
        <v>8.8908917299999999</v>
      </c>
      <c r="E45" s="40">
        <f t="shared" si="0"/>
        <v>5.9701040524433813E-2</v>
      </c>
      <c r="F45" s="50">
        <v>115173</v>
      </c>
      <c r="G45" s="73">
        <f t="shared" si="1"/>
        <v>4.2676447</v>
      </c>
      <c r="S45" s="92"/>
      <c r="T45" s="92"/>
      <c r="U45" s="101"/>
    </row>
    <row r="46" spans="2:23" ht="15.75">
      <c r="B46" s="49">
        <v>46184</v>
      </c>
      <c r="C46" s="50">
        <v>8.35</v>
      </c>
      <c r="D46" s="50">
        <v>8.8766526700000004</v>
      </c>
      <c r="E46" s="40">
        <f t="shared" si="0"/>
        <v>6.3072176047904271E-2</v>
      </c>
      <c r="F46" s="50">
        <v>170290.6</v>
      </c>
      <c r="G46" s="73">
        <f t="shared" si="1"/>
        <v>4.5016568000000001</v>
      </c>
      <c r="S46" s="92"/>
      <c r="T46" s="92"/>
      <c r="U46" s="101"/>
    </row>
    <row r="47" spans="2:23" ht="15.75">
      <c r="B47" s="49">
        <v>46183</v>
      </c>
      <c r="C47" s="50">
        <v>8.34</v>
      </c>
      <c r="D47" s="50">
        <v>8.8065068699999998</v>
      </c>
      <c r="E47" s="40">
        <f t="shared" si="0"/>
        <v>5.5936075539568364E-2</v>
      </c>
      <c r="F47" s="50">
        <v>173379.5</v>
      </c>
      <c r="G47" s="73">
        <f t="shared" si="1"/>
        <v>4.3555338100000007</v>
      </c>
      <c r="S47" s="92"/>
      <c r="T47" s="92"/>
      <c r="U47" s="101"/>
    </row>
    <row r="48" spans="2:23" ht="15.75">
      <c r="B48" s="49">
        <v>46182</v>
      </c>
      <c r="C48" s="50">
        <v>8.3000000000000007</v>
      </c>
      <c r="D48" s="50">
        <v>8.7890844099999992</v>
      </c>
      <c r="E48" s="40">
        <f t="shared" si="0"/>
        <v>5.8925832530120292E-2</v>
      </c>
      <c r="F48" s="50">
        <v>654459.9</v>
      </c>
      <c r="G48" s="73">
        <f t="shared" si="1"/>
        <v>4.3742530099999994</v>
      </c>
      <c r="S48" s="92"/>
      <c r="T48" s="92"/>
      <c r="U48" s="101"/>
    </row>
    <row r="49" spans="2:21" ht="15.75">
      <c r="B49" s="49">
        <v>46181</v>
      </c>
      <c r="C49" s="50">
        <v>8.5</v>
      </c>
      <c r="D49" s="50">
        <v>8.7888166099999996</v>
      </c>
      <c r="E49" s="40">
        <f t="shared" si="0"/>
        <v>3.3978424705882304E-2</v>
      </c>
      <c r="F49" s="50">
        <v>104095.8</v>
      </c>
      <c r="G49" s="73">
        <f t="shared" si="1"/>
        <v>4.1397416100000006</v>
      </c>
      <c r="S49" s="92"/>
      <c r="T49" s="92"/>
      <c r="U49" s="101"/>
    </row>
    <row r="50" spans="2:21" ht="15.75">
      <c r="B50" s="49">
        <v>46178</v>
      </c>
      <c r="C50" s="50">
        <v>8.48</v>
      </c>
      <c r="D50" s="50">
        <v>8.8011401399999993</v>
      </c>
      <c r="E50" s="40">
        <f t="shared" si="0"/>
        <v>3.7870299528301787E-2</v>
      </c>
      <c r="F50" s="50">
        <v>41703.79</v>
      </c>
      <c r="G50" s="73">
        <f t="shared" si="1"/>
        <v>4.1765490100000005</v>
      </c>
      <c r="S50" s="92"/>
      <c r="T50" s="92"/>
      <c r="U50" s="101"/>
    </row>
    <row r="51" spans="2:21" ht="15.75">
      <c r="B51" s="49">
        <v>46176</v>
      </c>
      <c r="C51" s="50">
        <v>8.4</v>
      </c>
      <c r="D51" s="50">
        <v>8.84183758</v>
      </c>
      <c r="E51" s="40">
        <f t="shared" si="0"/>
        <v>5.259971190476187E-2</v>
      </c>
      <c r="F51" s="50">
        <v>354983.9</v>
      </c>
      <c r="G51" s="73">
        <f t="shared" si="1"/>
        <v>4.1419272200000004</v>
      </c>
      <c r="S51" s="92"/>
      <c r="T51" s="92"/>
      <c r="U51" s="101"/>
    </row>
    <row r="52" spans="2:21" ht="15.75">
      <c r="B52" s="49">
        <v>46175</v>
      </c>
      <c r="C52" s="50">
        <v>8.59</v>
      </c>
      <c r="D52" s="50">
        <v>8.8824172800000003</v>
      </c>
      <c r="E52" s="40">
        <f t="shared" si="0"/>
        <v>3.4041592549476141E-2</v>
      </c>
      <c r="F52" s="50">
        <v>108602.5</v>
      </c>
      <c r="G52" s="73">
        <f t="shared" si="1"/>
        <v>3.8498072400000001</v>
      </c>
      <c r="S52" s="92"/>
      <c r="T52" s="92"/>
      <c r="U52" s="101"/>
    </row>
    <row r="53" spans="2:21" ht="15.75">
      <c r="B53" s="49">
        <v>46174</v>
      </c>
      <c r="C53" s="50">
        <v>8.5500000000000007</v>
      </c>
      <c r="D53" s="50">
        <v>8.8940477700000002</v>
      </c>
      <c r="E53" s="40">
        <f t="shared" si="0"/>
        <v>4.0239505263157893E-2</v>
      </c>
      <c r="F53" s="50">
        <v>167322.5</v>
      </c>
      <c r="G53" s="73">
        <f t="shared" si="1"/>
        <v>6.8383037400000006</v>
      </c>
      <c r="S53" s="92"/>
      <c r="T53" s="92"/>
    </row>
    <row r="54" spans="2:21" ht="15.75">
      <c r="B54" s="49">
        <v>46171</v>
      </c>
      <c r="C54" s="50">
        <v>8.5</v>
      </c>
      <c r="D54" s="50">
        <v>8.9050800700000003</v>
      </c>
      <c r="E54" s="40">
        <f t="shared" si="0"/>
        <v>4.7656478823529413E-2</v>
      </c>
      <c r="F54" s="50">
        <v>118352.7</v>
      </c>
      <c r="G54" s="73">
        <f t="shared" si="1"/>
        <v>6.9734128399999999</v>
      </c>
      <c r="S54" s="92"/>
      <c r="T54" s="92"/>
    </row>
    <row r="55" spans="2:21" ht="15.75">
      <c r="B55" s="49">
        <v>46170</v>
      </c>
      <c r="C55" s="50">
        <v>8.4</v>
      </c>
      <c r="D55" s="50">
        <v>9.0057456200000008</v>
      </c>
      <c r="E55" s="40">
        <f t="shared" si="0"/>
        <v>7.211257380952385E-2</v>
      </c>
      <c r="F55" s="50">
        <v>163849.79999999999</v>
      </c>
      <c r="G55" s="73">
        <f t="shared" si="1"/>
        <v>7.0321681399999996</v>
      </c>
      <c r="S55" s="92"/>
      <c r="T55" s="92"/>
    </row>
    <row r="56" spans="2:21" ht="15.75">
      <c r="B56" s="49">
        <v>46169</v>
      </c>
      <c r="C56" s="50">
        <v>8.4</v>
      </c>
      <c r="D56" s="50">
        <v>8.9985174200000007</v>
      </c>
      <c r="E56" s="40">
        <f t="shared" si="0"/>
        <v>7.1252073809523919E-2</v>
      </c>
      <c r="F56" s="50">
        <v>1057717</v>
      </c>
      <c r="G56" s="73">
        <f t="shared" si="1"/>
        <v>7.6968316400000001</v>
      </c>
      <c r="S56" s="92"/>
      <c r="T56" s="92"/>
    </row>
    <row r="57" spans="2:21" ht="15.75">
      <c r="B57" s="49">
        <v>46168</v>
      </c>
      <c r="C57" s="50">
        <v>8.2100000000000009</v>
      </c>
      <c r="D57" s="50">
        <v>8.9904958100000005</v>
      </c>
      <c r="E57" s="40">
        <f t="shared" si="0"/>
        <v>9.5066481120584578E-2</v>
      </c>
      <c r="F57" s="50">
        <v>82932.97</v>
      </c>
      <c r="G57" s="73">
        <f t="shared" si="1"/>
        <v>7.30587184</v>
      </c>
      <c r="S57" s="92"/>
      <c r="T57" s="92"/>
    </row>
    <row r="58" spans="2:21" ht="15.75">
      <c r="B58" s="49">
        <v>46167</v>
      </c>
      <c r="C58" s="50">
        <v>8.3699999999999992</v>
      </c>
      <c r="D58" s="50">
        <v>8.9889633300000007</v>
      </c>
      <c r="E58" s="40">
        <f t="shared" si="0"/>
        <v>7.3950218637993004E-2</v>
      </c>
      <c r="F58" s="50">
        <v>39424.25</v>
      </c>
      <c r="G58" s="73">
        <f t="shared" si="1"/>
        <v>7.4631818699999988</v>
      </c>
      <c r="S58" s="92"/>
      <c r="T58" s="92"/>
    </row>
    <row r="59" spans="2:21" ht="15.75">
      <c r="B59" s="49">
        <v>46164</v>
      </c>
      <c r="C59" s="50">
        <v>8.2200000000000006</v>
      </c>
      <c r="D59" s="50">
        <v>8.9693927099999993</v>
      </c>
      <c r="E59" s="40">
        <f t="shared" si="0"/>
        <v>9.1166996350364737E-2</v>
      </c>
      <c r="F59" s="50">
        <v>271009</v>
      </c>
      <c r="G59" s="73">
        <f t="shared" si="1"/>
        <v>7.6635005199999995</v>
      </c>
      <c r="S59" s="92"/>
      <c r="T59" s="92"/>
    </row>
    <row r="60" spans="2:21" ht="15.75">
      <c r="B60" s="49">
        <v>46163</v>
      </c>
      <c r="C60" s="50">
        <v>8.18</v>
      </c>
      <c r="D60" s="50">
        <v>8.9620979500000004</v>
      </c>
      <c r="E60" s="40">
        <f t="shared" si="0"/>
        <v>9.5610996332518461E-2</v>
      </c>
      <c r="F60" s="50">
        <v>278992.40000000002</v>
      </c>
      <c r="G60" s="73">
        <f t="shared" si="1"/>
        <v>7.5043651199999992</v>
      </c>
      <c r="S60" s="92"/>
      <c r="T60" s="92"/>
    </row>
    <row r="61" spans="2:21" ht="15.75">
      <c r="B61" s="49">
        <v>46162</v>
      </c>
      <c r="C61" s="50">
        <v>8.2200000000000006</v>
      </c>
      <c r="D61" s="50">
        <v>8.9492113700000004</v>
      </c>
      <c r="E61" s="40">
        <f t="shared" si="0"/>
        <v>8.8711845498783415E-2</v>
      </c>
      <c r="F61" s="50">
        <v>87502.31</v>
      </c>
      <c r="G61" s="73">
        <f t="shared" si="1"/>
        <v>7.2982983599999995</v>
      </c>
      <c r="S61" s="92"/>
      <c r="T61" s="92"/>
    </row>
    <row r="62" spans="2:21" ht="15.75">
      <c r="B62" s="49">
        <v>46161</v>
      </c>
      <c r="C62" s="50">
        <v>8.31</v>
      </c>
      <c r="D62" s="50">
        <v>8.9337074699999999</v>
      </c>
      <c r="E62" s="40">
        <f t="shared" si="0"/>
        <v>7.5055050541516177E-2</v>
      </c>
      <c r="F62" s="50">
        <v>19930.669999999998</v>
      </c>
      <c r="G62" s="73">
        <f t="shared" si="1"/>
        <v>7.4499476499999986</v>
      </c>
      <c r="S62" s="92"/>
      <c r="T62" s="92"/>
    </row>
    <row r="63" spans="2:21" ht="15.75">
      <c r="B63" s="49">
        <v>46160</v>
      </c>
      <c r="C63" s="50">
        <v>8.33</v>
      </c>
      <c r="D63" s="50">
        <v>8.9456091799999999</v>
      </c>
      <c r="E63" s="40">
        <f t="shared" si="0"/>
        <v>7.3902662665066066E-2</v>
      </c>
      <c r="F63" s="50">
        <v>25015.72</v>
      </c>
      <c r="G63" s="73">
        <f t="shared" si="1"/>
        <v>7.4548292999999992</v>
      </c>
      <c r="S63" s="92"/>
      <c r="T63" s="92"/>
    </row>
    <row r="64" spans="2:21" ht="15.75">
      <c r="B64" s="49">
        <v>46157</v>
      </c>
      <c r="C64" s="50">
        <v>8.4</v>
      </c>
      <c r="D64" s="50">
        <v>8.9270873799999997</v>
      </c>
      <c r="E64" s="40">
        <f t="shared" si="0"/>
        <v>6.274849761904755E-2</v>
      </c>
      <c r="F64" s="50">
        <v>2520.38</v>
      </c>
      <c r="G64" s="73">
        <f t="shared" si="1"/>
        <v>7.7940768799999987</v>
      </c>
      <c r="S64" s="92"/>
      <c r="T64" s="92"/>
    </row>
    <row r="65" spans="2:20" ht="15.75">
      <c r="B65" s="49">
        <v>46156</v>
      </c>
      <c r="C65" s="50">
        <v>8.4</v>
      </c>
      <c r="D65" s="50">
        <v>8.9572595499999998</v>
      </c>
      <c r="E65" s="40">
        <f t="shared" si="0"/>
        <v>6.6340422619047601E-2</v>
      </c>
      <c r="F65" s="50">
        <v>46796.11</v>
      </c>
      <c r="G65" s="73">
        <f t="shared" si="1"/>
        <v>7.8546941399999985</v>
      </c>
      <c r="S65" s="92"/>
      <c r="T65" s="92"/>
    </row>
    <row r="66" spans="2:20" ht="15.75">
      <c r="B66" s="49">
        <v>46155</v>
      </c>
      <c r="C66" s="50">
        <v>8.4499999999999993</v>
      </c>
      <c r="D66" s="50">
        <v>8.9403411599999991</v>
      </c>
      <c r="E66" s="40">
        <f t="shared" si="0"/>
        <v>5.8028539644970456E-2</v>
      </c>
      <c r="F66" s="50">
        <v>183589.9</v>
      </c>
      <c r="G66" s="73">
        <f t="shared" si="1"/>
        <v>7.973944829999998</v>
      </c>
      <c r="S66" s="92"/>
      <c r="T66" s="92"/>
    </row>
    <row r="67" spans="2:20" ht="15.75">
      <c r="B67" s="49">
        <v>46154</v>
      </c>
      <c r="C67" s="50">
        <v>8.4</v>
      </c>
      <c r="D67" s="50">
        <v>8.97351119</v>
      </c>
      <c r="E67" s="40">
        <f t="shared" si="0"/>
        <v>6.8275141666666705E-2</v>
      </c>
      <c r="F67" s="50">
        <v>349185.1</v>
      </c>
      <c r="G67" s="73">
        <f t="shared" si="1"/>
        <v>8.1376158299999979</v>
      </c>
      <c r="S67" s="92"/>
      <c r="T67" s="92"/>
    </row>
    <row r="68" spans="2:20" ht="15.75">
      <c r="B68" s="49">
        <v>46153</v>
      </c>
      <c r="C68" s="50">
        <v>8.2100000000000009</v>
      </c>
      <c r="D68" s="50">
        <v>8.9758471800000006</v>
      </c>
      <c r="E68" s="40">
        <f t="shared" si="0"/>
        <v>9.3282238733252143E-2</v>
      </c>
      <c r="F68" s="50">
        <v>24167.61</v>
      </c>
      <c r="G68" s="73">
        <f t="shared" si="1"/>
        <v>8.3939382299999998</v>
      </c>
      <c r="S68" s="92"/>
      <c r="T68" s="92"/>
    </row>
    <row r="69" spans="2:20" ht="15.75">
      <c r="B69" s="49">
        <v>46150</v>
      </c>
      <c r="C69" s="50">
        <v>8.31</v>
      </c>
      <c r="D69" s="50">
        <v>8.9804915699999999</v>
      </c>
      <c r="E69" s="40">
        <f t="shared" si="0"/>
        <v>8.0684906137183932E-2</v>
      </c>
      <c r="F69" s="50">
        <v>192098.7</v>
      </c>
      <c r="G69" s="73">
        <f t="shared" si="1"/>
        <v>8.7099117199999991</v>
      </c>
      <c r="S69" s="92"/>
      <c r="T69" s="92"/>
    </row>
    <row r="70" spans="2:20" ht="15.75">
      <c r="B70" s="49">
        <v>46149</v>
      </c>
      <c r="C70" s="50">
        <v>8.4499999999999993</v>
      </c>
      <c r="D70" s="50">
        <v>8.9624615399999996</v>
      </c>
      <c r="E70" s="40">
        <f t="shared" si="0"/>
        <v>6.0646336094674513E-2</v>
      </c>
      <c r="F70" s="50">
        <v>419948.5</v>
      </c>
      <c r="G70" s="73">
        <f t="shared" si="1"/>
        <v>8.5533008400000003</v>
      </c>
      <c r="S70" s="92"/>
      <c r="T70" s="92"/>
    </row>
    <row r="71" spans="2:20" ht="15.75">
      <c r="B71" s="49">
        <v>46148</v>
      </c>
      <c r="C71" s="50">
        <v>8.48</v>
      </c>
      <c r="D71" s="50">
        <v>8.95930757</v>
      </c>
      <c r="E71" s="40">
        <f t="shared" si="0"/>
        <v>5.6522119103773472E-2</v>
      </c>
      <c r="F71" s="50">
        <v>140903.20000000001</v>
      </c>
      <c r="G71" s="73">
        <f t="shared" si="1"/>
        <v>8.2178123899999989</v>
      </c>
      <c r="S71" s="92"/>
      <c r="T71" s="92"/>
    </row>
    <row r="72" spans="2:20" ht="15.75">
      <c r="B72" s="49">
        <v>46147</v>
      </c>
      <c r="C72" s="50">
        <v>8.5</v>
      </c>
      <c r="D72" s="50">
        <v>8.9375362999999997</v>
      </c>
      <c r="E72" s="40">
        <f t="shared" si="0"/>
        <v>5.1474858823529424E-2</v>
      </c>
      <c r="F72" s="50">
        <v>7082</v>
      </c>
      <c r="G72" s="73">
        <f t="shared" si="1"/>
        <v>8.1424220999999992</v>
      </c>
      <c r="S72" s="92"/>
      <c r="T72" s="92"/>
    </row>
    <row r="73" spans="2:20" ht="15.75">
      <c r="B73" s="49">
        <v>46146</v>
      </c>
      <c r="C73" s="50">
        <v>8.5</v>
      </c>
      <c r="D73" s="50">
        <v>8.9247239399999998</v>
      </c>
      <c r="E73" s="40">
        <f t="shared" si="0"/>
        <v>4.9967522352941218E-2</v>
      </c>
      <c r="F73" s="50">
        <v>62863.92</v>
      </c>
      <c r="G73" s="73">
        <f t="shared" si="1"/>
        <v>8.2070589499999986</v>
      </c>
      <c r="S73" s="92"/>
      <c r="T73" s="92"/>
    </row>
    <row r="74" spans="2:20" ht="15.75">
      <c r="B74" s="49">
        <v>46142</v>
      </c>
      <c r="C74" s="50">
        <v>8.6999999999999993</v>
      </c>
      <c r="D74" s="50">
        <v>8.9302708200000005</v>
      </c>
      <c r="E74" s="40">
        <f t="shared" si="0"/>
        <v>2.6467910344827761E-2</v>
      </c>
      <c r="F74" s="50">
        <v>3097099</v>
      </c>
      <c r="G74" s="73">
        <f t="shared" si="1"/>
        <v>8.266647729999999</v>
      </c>
      <c r="S74" s="101"/>
      <c r="T74" s="92"/>
    </row>
    <row r="75" spans="2:20" ht="15.75">
      <c r="B75" s="49">
        <v>46141</v>
      </c>
      <c r="C75" s="50">
        <v>8.48</v>
      </c>
      <c r="D75" s="50">
        <v>9.00151799</v>
      </c>
      <c r="E75" s="40">
        <f t="shared" ref="E75:E138" si="2">D75/C75-1</f>
        <v>6.1499762971698013E-2</v>
      </c>
      <c r="F75" s="50">
        <v>302431.59999999998</v>
      </c>
      <c r="G75" s="73">
        <f t="shared" ref="G75:G138" si="3">SUM(F75:F96)/1000000</f>
        <v>5.2421505599999989</v>
      </c>
      <c r="S75" s="92"/>
      <c r="T75" s="92"/>
    </row>
    <row r="76" spans="2:20" ht="15.75">
      <c r="B76" s="49">
        <v>46140</v>
      </c>
      <c r="C76" s="50">
        <v>8.4499999999999993</v>
      </c>
      <c r="D76" s="50">
        <v>9.0250918500000008</v>
      </c>
      <c r="E76" s="40">
        <f t="shared" si="2"/>
        <v>6.8058207100591961E-2</v>
      </c>
      <c r="F76" s="50">
        <v>177108</v>
      </c>
      <c r="G76" s="73">
        <f t="shared" si="3"/>
        <v>5.0839615599999997</v>
      </c>
      <c r="S76" s="92"/>
      <c r="T76" s="92"/>
    </row>
    <row r="77" spans="2:20" ht="15.75">
      <c r="B77" s="49">
        <v>46139</v>
      </c>
      <c r="C77" s="50">
        <v>8.44</v>
      </c>
      <c r="D77" s="50">
        <v>9.0249093899999995</v>
      </c>
      <c r="E77" s="40">
        <f t="shared" si="2"/>
        <v>6.9302060426540191E-2</v>
      </c>
      <c r="F77" s="50">
        <v>828513.3</v>
      </c>
      <c r="G77" s="73">
        <f t="shared" si="3"/>
        <v>5.3685616599999992</v>
      </c>
      <c r="S77" s="92"/>
      <c r="T77" s="92"/>
    </row>
    <row r="78" spans="2:20" ht="15.75">
      <c r="B78" s="49">
        <v>46136</v>
      </c>
      <c r="C78" s="50">
        <v>8.43</v>
      </c>
      <c r="D78" s="50">
        <v>9.0201690800000005</v>
      </c>
      <c r="E78" s="40">
        <f t="shared" si="2"/>
        <v>7.0008194543297764E-2</v>
      </c>
      <c r="F78" s="50">
        <v>666757.19999999995</v>
      </c>
      <c r="G78" s="73">
        <f t="shared" si="3"/>
        <v>4.9084069599999998</v>
      </c>
      <c r="S78" s="92"/>
      <c r="T78" s="92"/>
    </row>
    <row r="79" spans="2:20" ht="15.75">
      <c r="B79" s="49">
        <v>46135</v>
      </c>
      <c r="C79" s="50">
        <v>8.42</v>
      </c>
      <c r="D79" s="50">
        <v>9.0107522699999993</v>
      </c>
      <c r="E79" s="40">
        <f t="shared" si="2"/>
        <v>7.0160602137767203E-2</v>
      </c>
      <c r="F79" s="50">
        <v>240243</v>
      </c>
      <c r="G79" s="73">
        <f t="shared" si="3"/>
        <v>4.8962445599999995</v>
      </c>
      <c r="S79" s="92"/>
      <c r="T79" s="92"/>
    </row>
    <row r="80" spans="2:20" ht="15.75">
      <c r="B80" s="49">
        <v>46134</v>
      </c>
      <c r="C80" s="50">
        <v>8.44</v>
      </c>
      <c r="D80" s="50">
        <v>9.0327130400000009</v>
      </c>
      <c r="E80" s="40">
        <f t="shared" si="2"/>
        <v>7.0226663507109155E-2</v>
      </c>
      <c r="F80" s="50">
        <v>239742.9</v>
      </c>
      <c r="G80" s="73">
        <f t="shared" si="3"/>
        <v>4.7326109900000004</v>
      </c>
      <c r="S80" s="92"/>
      <c r="T80" s="92"/>
    </row>
    <row r="81" spans="2:20" ht="15.75">
      <c r="B81" s="49">
        <v>46132</v>
      </c>
      <c r="C81" s="50">
        <v>8.39</v>
      </c>
      <c r="D81" s="50">
        <v>9.0395362600000002</v>
      </c>
      <c r="E81" s="40">
        <f t="shared" si="2"/>
        <v>7.7417909415971264E-2</v>
      </c>
      <c r="F81" s="50">
        <v>111873.60000000001</v>
      </c>
      <c r="G81" s="73">
        <f t="shared" si="3"/>
        <v>4.7301868899999997</v>
      </c>
      <c r="S81" s="92"/>
      <c r="T81" s="92"/>
    </row>
    <row r="82" spans="2:20" ht="15.75">
      <c r="B82" s="49">
        <v>46129</v>
      </c>
      <c r="C82" s="50">
        <v>8.32</v>
      </c>
      <c r="D82" s="50">
        <v>9.0252745399999998</v>
      </c>
      <c r="E82" s="40">
        <f t="shared" si="2"/>
        <v>8.476857451923081E-2</v>
      </c>
      <c r="F82" s="50">
        <v>72925.64</v>
      </c>
      <c r="G82" s="73">
        <f t="shared" si="3"/>
        <v>4.7074759000000004</v>
      </c>
      <c r="S82" s="92"/>
      <c r="T82" s="92"/>
    </row>
    <row r="83" spans="2:20" ht="15.75">
      <c r="B83" s="49">
        <v>46128</v>
      </c>
      <c r="C83" s="50">
        <v>8.42</v>
      </c>
      <c r="D83" s="50">
        <v>9.0125587500000002</v>
      </c>
      <c r="E83" s="40">
        <f t="shared" si="2"/>
        <v>7.0375148456057079E-2</v>
      </c>
      <c r="F83" s="50">
        <v>239151.6</v>
      </c>
      <c r="G83" s="73">
        <f t="shared" si="3"/>
        <v>4.697140870000001</v>
      </c>
    </row>
    <row r="84" spans="2:20" ht="15.75">
      <c r="B84" s="49">
        <v>46127</v>
      </c>
      <c r="C84" s="50">
        <v>8.33</v>
      </c>
      <c r="D84" s="50">
        <v>9.0147470999999992</v>
      </c>
      <c r="E84" s="40">
        <f t="shared" si="2"/>
        <v>8.2202533013205237E-2</v>
      </c>
      <c r="F84" s="50">
        <v>24812.32</v>
      </c>
      <c r="G84" s="73">
        <f t="shared" si="3"/>
        <v>4.5130917300000011</v>
      </c>
    </row>
    <row r="85" spans="2:20" ht="15.75">
      <c r="B85" s="49">
        <v>46126</v>
      </c>
      <c r="C85" s="50">
        <v>8.52</v>
      </c>
      <c r="D85" s="50">
        <v>9.0064161899999995</v>
      </c>
      <c r="E85" s="40">
        <f t="shared" si="2"/>
        <v>5.7091102112676095E-2</v>
      </c>
      <c r="F85" s="50">
        <v>364263.3</v>
      </c>
      <c r="G85" s="73">
        <f t="shared" si="3"/>
        <v>4.604794410000002</v>
      </c>
    </row>
    <row r="86" spans="2:20" ht="15.75">
      <c r="B86" s="49">
        <v>46125</v>
      </c>
      <c r="C86" s="50">
        <v>8.3000000000000007</v>
      </c>
      <c r="D86" s="50">
        <v>8.9925945600000006</v>
      </c>
      <c r="E86" s="40">
        <f t="shared" si="2"/>
        <v>8.3445127710843447E-2</v>
      </c>
      <c r="F86" s="50">
        <v>63137.64</v>
      </c>
      <c r="G86" s="73">
        <f t="shared" si="3"/>
        <v>4.2864496799999996</v>
      </c>
    </row>
    <row r="87" spans="2:20" ht="15.75">
      <c r="B87" s="49">
        <v>46122</v>
      </c>
      <c r="C87" s="50">
        <v>8.44</v>
      </c>
      <c r="D87" s="50">
        <v>8.9687479200000002</v>
      </c>
      <c r="E87" s="40">
        <f t="shared" si="2"/>
        <v>6.2647857819905228E-2</v>
      </c>
      <c r="F87" s="50">
        <v>166046.79999999999</v>
      </c>
      <c r="G87" s="73">
        <f t="shared" si="3"/>
        <v>4.3432594400000006</v>
      </c>
    </row>
    <row r="88" spans="2:20" ht="15.75">
      <c r="B88" s="49">
        <v>46121</v>
      </c>
      <c r="C88" s="50">
        <v>8.35</v>
      </c>
      <c r="D88" s="50">
        <v>8.9697313300000001</v>
      </c>
      <c r="E88" s="40">
        <f t="shared" si="2"/>
        <v>7.4219320958083923E-2</v>
      </c>
      <c r="F88" s="50">
        <v>347260.9</v>
      </c>
      <c r="G88" s="73">
        <f t="shared" si="3"/>
        <v>4.4240616400000006</v>
      </c>
    </row>
    <row r="89" spans="2:20" ht="15.75">
      <c r="B89" s="49">
        <v>46120</v>
      </c>
      <c r="C89" s="50">
        <v>8.3699999999999992</v>
      </c>
      <c r="D89" s="50">
        <v>8.9557629500000004</v>
      </c>
      <c r="E89" s="40">
        <f t="shared" si="2"/>
        <v>6.9983626045400316E-2</v>
      </c>
      <c r="F89" s="50">
        <v>605507.5</v>
      </c>
      <c r="G89" s="73">
        <f t="shared" si="3"/>
        <v>4.2482363400000001</v>
      </c>
    </row>
    <row r="90" spans="2:20" ht="15.75">
      <c r="B90" s="49">
        <v>46119</v>
      </c>
      <c r="C90" s="50">
        <v>8.2799999999999994</v>
      </c>
      <c r="D90" s="50">
        <v>8.9088641600000003</v>
      </c>
      <c r="E90" s="40">
        <f t="shared" si="2"/>
        <v>7.5949777777777783E-2</v>
      </c>
      <c r="F90" s="50">
        <v>340141.1</v>
      </c>
      <c r="G90" s="73">
        <f t="shared" si="3"/>
        <v>3.8026283400000001</v>
      </c>
    </row>
    <row r="91" spans="2:20" ht="15.75">
      <c r="B91" s="49">
        <v>46118</v>
      </c>
      <c r="C91" s="50">
        <v>8.39</v>
      </c>
      <c r="D91" s="50">
        <v>8.9118520100000005</v>
      </c>
      <c r="E91" s="40">
        <f t="shared" si="2"/>
        <v>6.2199286054827052E-2</v>
      </c>
      <c r="F91" s="50">
        <v>35487.82</v>
      </c>
      <c r="G91" s="73">
        <f t="shared" si="3"/>
        <v>3.5101779199999994</v>
      </c>
    </row>
    <row r="92" spans="2:20" ht="15.75">
      <c r="B92" s="49">
        <v>46114</v>
      </c>
      <c r="C92" s="50">
        <v>8.44</v>
      </c>
      <c r="D92" s="50">
        <v>8.9059293299999993</v>
      </c>
      <c r="E92" s="40">
        <f t="shared" si="2"/>
        <v>5.5204896919431201E-2</v>
      </c>
      <c r="F92" s="50">
        <v>84460.05</v>
      </c>
      <c r="G92" s="73">
        <f t="shared" si="3"/>
        <v>5.6403140999999994</v>
      </c>
    </row>
    <row r="93" spans="2:20" ht="15.75">
      <c r="B93" s="49">
        <v>46113</v>
      </c>
      <c r="C93" s="50">
        <v>8.43</v>
      </c>
      <c r="D93" s="50">
        <v>8.9102720099999999</v>
      </c>
      <c r="E93" s="40">
        <f t="shared" si="2"/>
        <v>5.6971768683274027E-2</v>
      </c>
      <c r="F93" s="50">
        <v>65512.91</v>
      </c>
      <c r="G93" s="73">
        <f t="shared" si="3"/>
        <v>5.7343983499999984</v>
      </c>
    </row>
    <row r="94" spans="2:20" ht="15.75">
      <c r="B94" s="49">
        <v>46112</v>
      </c>
      <c r="C94" s="50">
        <v>8.5399999999999991</v>
      </c>
      <c r="D94" s="50">
        <v>8.8960664000000005</v>
      </c>
      <c r="E94" s="40">
        <f t="shared" si="2"/>
        <v>4.1693957845433394E-2</v>
      </c>
      <c r="F94" s="50">
        <v>71718.850000000006</v>
      </c>
      <c r="G94" s="73">
        <f t="shared" si="3"/>
        <v>5.8045342399999997</v>
      </c>
    </row>
    <row r="95" spans="2:20" ht="15.75">
      <c r="B95" s="49">
        <v>46111</v>
      </c>
      <c r="C95" s="50">
        <v>8.4</v>
      </c>
      <c r="D95" s="50">
        <v>8.9307473300000009</v>
      </c>
      <c r="E95" s="40">
        <f t="shared" si="2"/>
        <v>6.3184205952381056E-2</v>
      </c>
      <c r="F95" s="50">
        <v>122452.7</v>
      </c>
      <c r="G95" s="73">
        <f t="shared" si="3"/>
        <v>5.8358868899999985</v>
      </c>
    </row>
    <row r="96" spans="2:20" ht="15.75">
      <c r="B96" s="49">
        <v>46108</v>
      </c>
      <c r="C96" s="50">
        <v>8.4600000000000009</v>
      </c>
      <c r="D96" s="50">
        <v>8.9095692900000003</v>
      </c>
      <c r="E96" s="40">
        <f t="shared" si="2"/>
        <v>5.3140578014184259E-2</v>
      </c>
      <c r="F96" s="50">
        <v>72601.83</v>
      </c>
      <c r="G96" s="73">
        <f t="shared" si="3"/>
        <v>5.8845650899999997</v>
      </c>
    </row>
    <row r="97" spans="2:11" ht="15.75">
      <c r="B97" s="49">
        <v>46107</v>
      </c>
      <c r="C97" s="50">
        <v>8.4600000000000009</v>
      </c>
      <c r="D97" s="50">
        <v>8.9037266099999997</v>
      </c>
      <c r="E97" s="40">
        <f t="shared" si="2"/>
        <v>5.2449953900709056E-2</v>
      </c>
      <c r="F97" s="50">
        <v>144242.6</v>
      </c>
      <c r="G97" s="73">
        <f t="shared" si="3"/>
        <v>6.3131666600000003</v>
      </c>
    </row>
    <row r="98" spans="2:11" ht="15.75">
      <c r="B98" s="49">
        <v>46106</v>
      </c>
      <c r="C98" s="50">
        <v>8.5</v>
      </c>
      <c r="D98" s="50">
        <v>8.9197711399999999</v>
      </c>
      <c r="E98" s="40">
        <f t="shared" si="2"/>
        <v>4.9384840000000096E-2</v>
      </c>
      <c r="F98" s="50">
        <v>461708.1</v>
      </c>
      <c r="G98" s="73">
        <f t="shared" si="3"/>
        <v>6.7160299600000011</v>
      </c>
    </row>
    <row r="99" spans="2:11" ht="15.75">
      <c r="B99" s="49">
        <v>46105</v>
      </c>
      <c r="C99" s="50">
        <v>8.3699999999999992</v>
      </c>
      <c r="D99" s="50">
        <v>8.9024262000000007</v>
      </c>
      <c r="E99" s="40">
        <f t="shared" si="2"/>
        <v>6.3611254480286927E-2</v>
      </c>
      <c r="F99" s="50">
        <v>368358.6</v>
      </c>
      <c r="G99" s="73">
        <f t="shared" si="3"/>
        <v>6.687322260000002</v>
      </c>
    </row>
    <row r="100" spans="2:11" ht="15.75">
      <c r="B100" s="49">
        <v>46104</v>
      </c>
      <c r="C100" s="50">
        <v>8.3800000000000008</v>
      </c>
      <c r="D100" s="50">
        <v>8.9159361399999995</v>
      </c>
      <c r="E100" s="40">
        <f t="shared" si="2"/>
        <v>6.3954193317422359E-2</v>
      </c>
      <c r="F100" s="50">
        <v>654594.80000000005</v>
      </c>
      <c r="G100" s="73">
        <f t="shared" si="3"/>
        <v>6.9048322600000009</v>
      </c>
    </row>
    <row r="101" spans="2:11" ht="15.75">
      <c r="B101" s="49">
        <v>46101</v>
      </c>
      <c r="C101" s="50">
        <v>8.31</v>
      </c>
      <c r="D101" s="50">
        <v>8.8883225299999999</v>
      </c>
      <c r="E101" s="40">
        <f t="shared" si="2"/>
        <v>6.9593565583634165E-2</v>
      </c>
      <c r="F101" s="50">
        <v>76609.429999999993</v>
      </c>
      <c r="G101" s="73">
        <f t="shared" si="3"/>
        <v>6.4622015599999996</v>
      </c>
    </row>
    <row r="102" spans="2:11" ht="15.75">
      <c r="B102" s="49">
        <v>46100</v>
      </c>
      <c r="C102" s="50">
        <v>8.3000000000000007</v>
      </c>
      <c r="D102" s="50">
        <v>8.9116125299999993</v>
      </c>
      <c r="E102" s="40">
        <f t="shared" si="2"/>
        <v>7.3688256626505799E-2</v>
      </c>
      <c r="F102" s="50">
        <v>237318.8</v>
      </c>
      <c r="G102" s="73">
        <f t="shared" si="3"/>
        <v>7.5896791299999995</v>
      </c>
    </row>
    <row r="103" spans="2:11" ht="15.75">
      <c r="B103" s="49">
        <v>46099</v>
      </c>
      <c r="C103" s="50">
        <v>8.2200000000000006</v>
      </c>
      <c r="D103" s="50">
        <v>8.9018486400000008</v>
      </c>
      <c r="E103" s="40">
        <f t="shared" si="2"/>
        <v>8.2949956204379616E-2</v>
      </c>
      <c r="F103" s="50">
        <v>89162.61</v>
      </c>
      <c r="G103" s="73">
        <f t="shared" si="3"/>
        <v>8.0993769299999983</v>
      </c>
    </row>
    <row r="104" spans="2:11" ht="15.75">
      <c r="B104" s="49">
        <v>46098</v>
      </c>
      <c r="C104" s="50">
        <v>8.32</v>
      </c>
      <c r="D104" s="50">
        <v>8.8886279300000002</v>
      </c>
      <c r="E104" s="40">
        <f t="shared" si="2"/>
        <v>6.8344703124999961E-2</v>
      </c>
      <c r="F104" s="39">
        <v>62590.61</v>
      </c>
      <c r="G104" s="73">
        <f t="shared" si="3"/>
        <v>8.0486007799999992</v>
      </c>
      <c r="K104" s="14" t="s">
        <v>74</v>
      </c>
    </row>
    <row r="105" spans="2:11" ht="15.75">
      <c r="B105" s="49">
        <v>46097</v>
      </c>
      <c r="C105" s="50">
        <v>8.32</v>
      </c>
      <c r="D105" s="50">
        <v>8.8820352400000004</v>
      </c>
      <c r="E105" s="40">
        <f t="shared" si="2"/>
        <v>6.7552312499999934E-2</v>
      </c>
      <c r="F105" s="39">
        <v>55102.46</v>
      </c>
      <c r="G105" s="73">
        <f t="shared" si="3"/>
        <v>8.8695619699999995</v>
      </c>
    </row>
    <row r="106" spans="2:11" ht="15.75">
      <c r="B106" s="49">
        <v>46094</v>
      </c>
      <c r="C106" s="50">
        <v>8.25</v>
      </c>
      <c r="D106" s="50">
        <v>8.7844721099999994</v>
      </c>
      <c r="E106" s="40">
        <f t="shared" si="2"/>
        <v>6.4784498181818195E-2</v>
      </c>
      <c r="F106" s="39">
        <v>116515</v>
      </c>
      <c r="G106" s="73">
        <f t="shared" si="3"/>
        <v>9.0494636100000001</v>
      </c>
    </row>
    <row r="107" spans="2:11" ht="15.75">
      <c r="B107" s="49">
        <v>46093</v>
      </c>
      <c r="C107" s="50">
        <v>8.48</v>
      </c>
      <c r="D107" s="50">
        <v>8.8590093599999999</v>
      </c>
      <c r="E107" s="40">
        <f t="shared" si="2"/>
        <v>4.4694499999999859E-2</v>
      </c>
      <c r="F107" s="39">
        <v>45918.57</v>
      </c>
      <c r="G107" s="73">
        <f t="shared" si="3"/>
        <v>9.2064429099999998</v>
      </c>
    </row>
    <row r="108" spans="2:11" ht="15.75">
      <c r="B108" s="49">
        <v>46092</v>
      </c>
      <c r="C108" s="50">
        <v>8.33</v>
      </c>
      <c r="D108" s="50">
        <v>8.8844952100000008</v>
      </c>
      <c r="E108" s="40">
        <f t="shared" si="2"/>
        <v>6.6566051620648325E-2</v>
      </c>
      <c r="F108" s="39">
        <v>119947.4</v>
      </c>
      <c r="G108" s="73">
        <f t="shared" si="3"/>
        <v>9.2979199399999999</v>
      </c>
    </row>
    <row r="109" spans="2:11" ht="15.75">
      <c r="B109" s="49">
        <v>46091</v>
      </c>
      <c r="C109" s="50">
        <v>8.31</v>
      </c>
      <c r="D109" s="50">
        <v>8.8931942999999993</v>
      </c>
      <c r="E109" s="40">
        <f t="shared" si="2"/>
        <v>7.0179819494584628E-2</v>
      </c>
      <c r="F109" s="39">
        <v>246849</v>
      </c>
      <c r="G109" s="73">
        <f t="shared" si="3"/>
        <v>9.3538184399999995</v>
      </c>
    </row>
    <row r="110" spans="2:11" ht="15.75">
      <c r="B110" s="49">
        <v>46090</v>
      </c>
      <c r="C110" s="50">
        <v>8.31</v>
      </c>
      <c r="D110" s="50">
        <v>8.87443165</v>
      </c>
      <c r="E110" s="40">
        <f t="shared" si="2"/>
        <v>6.7921979542719502E-2</v>
      </c>
      <c r="F110" s="39">
        <v>171435.6</v>
      </c>
      <c r="G110" s="73">
        <f t="shared" si="3"/>
        <v>9.4492244400000001</v>
      </c>
    </row>
    <row r="111" spans="2:11" ht="15.75">
      <c r="B111" s="49">
        <v>46087</v>
      </c>
      <c r="C111" s="50">
        <v>8.33</v>
      </c>
      <c r="D111" s="50">
        <v>8.8532053299999998</v>
      </c>
      <c r="E111" s="40">
        <f t="shared" si="2"/>
        <v>6.2809763505402127E-2</v>
      </c>
      <c r="F111" s="39">
        <v>159899.5</v>
      </c>
      <c r="G111" s="73">
        <f t="shared" si="3"/>
        <v>9.6021100399999977</v>
      </c>
    </row>
    <row r="112" spans="2:11" ht="15.75">
      <c r="B112" s="49">
        <v>46086</v>
      </c>
      <c r="C112" s="50">
        <v>8.5</v>
      </c>
      <c r="D112" s="50">
        <v>8.8700429799999991</v>
      </c>
      <c r="E112" s="40">
        <f t="shared" si="2"/>
        <v>4.3534468235294055E-2</v>
      </c>
      <c r="F112" s="39">
        <v>47690.68</v>
      </c>
      <c r="G112" s="73">
        <f t="shared" si="3"/>
        <v>9.8542118399999978</v>
      </c>
    </row>
    <row r="113" spans="2:7" ht="15.75">
      <c r="B113" s="49">
        <v>46085</v>
      </c>
      <c r="C113" s="50">
        <v>8.44</v>
      </c>
      <c r="D113" s="50">
        <v>8.9113009999999999</v>
      </c>
      <c r="E113" s="40">
        <f t="shared" si="2"/>
        <v>5.5841350710900572E-2</v>
      </c>
      <c r="F113" s="39">
        <v>2165624</v>
      </c>
      <c r="G113" s="73">
        <f t="shared" si="3"/>
        <v>9.8442432199999992</v>
      </c>
    </row>
    <row r="114" spans="2:7" ht="15.75">
      <c r="B114" s="49">
        <v>46084</v>
      </c>
      <c r="C114" s="50">
        <v>8.34</v>
      </c>
      <c r="D114" s="50">
        <v>8.91029917</v>
      </c>
      <c r="E114" s="40">
        <f t="shared" si="2"/>
        <v>6.8381195443645071E-2</v>
      </c>
      <c r="F114" s="39">
        <v>178544.3</v>
      </c>
      <c r="G114" s="73">
        <f t="shared" si="3"/>
        <v>7.8723365199999984</v>
      </c>
    </row>
    <row r="115" spans="2:7" ht="15.75">
      <c r="B115" s="49">
        <v>46083</v>
      </c>
      <c r="C115" s="50">
        <v>8.33</v>
      </c>
      <c r="D115" s="50">
        <v>8.9376018699999999</v>
      </c>
      <c r="E115" s="40">
        <f t="shared" si="2"/>
        <v>7.2941400960384151E-2</v>
      </c>
      <c r="F115" s="39">
        <v>135648.79999999999</v>
      </c>
      <c r="G115" s="73">
        <f t="shared" si="3"/>
        <v>7.8411218199999988</v>
      </c>
    </row>
    <row r="116" spans="2:7" ht="15.75">
      <c r="B116" s="49">
        <v>46080</v>
      </c>
      <c r="C116" s="50">
        <v>8.61</v>
      </c>
      <c r="D116" s="50">
        <v>8.9291256699999995</v>
      </c>
      <c r="E116" s="40">
        <f t="shared" si="2"/>
        <v>3.7064537746805959E-2</v>
      </c>
      <c r="F116" s="39">
        <v>103071.5</v>
      </c>
      <c r="G116" s="73">
        <f t="shared" si="3"/>
        <v>8.137553819999999</v>
      </c>
    </row>
    <row r="117" spans="2:7" ht="15.75">
      <c r="B117" s="49">
        <v>46079</v>
      </c>
      <c r="C117" s="50">
        <v>8.6300000000000008</v>
      </c>
      <c r="D117" s="50">
        <v>9.0137938599999998</v>
      </c>
      <c r="E117" s="40">
        <f t="shared" si="2"/>
        <v>4.4472057937427367E-2</v>
      </c>
      <c r="F117" s="39">
        <v>171130.9</v>
      </c>
      <c r="G117" s="73">
        <f t="shared" si="3"/>
        <v>8.1553403199999988</v>
      </c>
    </row>
    <row r="118" spans="2:7" ht="15.75">
      <c r="B118" s="49">
        <v>46078</v>
      </c>
      <c r="C118" s="50">
        <v>8.48</v>
      </c>
      <c r="D118" s="50">
        <v>8.9862398700000004</v>
      </c>
      <c r="E118" s="40">
        <f t="shared" si="2"/>
        <v>5.9698097877358469E-2</v>
      </c>
      <c r="F118" s="39">
        <v>501203.4</v>
      </c>
      <c r="G118" s="73">
        <f t="shared" si="3"/>
        <v>8.697332819999998</v>
      </c>
    </row>
    <row r="119" spans="2:7" ht="15.75">
      <c r="B119" s="49">
        <v>46077</v>
      </c>
      <c r="C119" s="50">
        <v>8.75</v>
      </c>
      <c r="D119" s="50">
        <v>8.9740239400000004</v>
      </c>
      <c r="E119" s="40">
        <f t="shared" si="2"/>
        <v>2.5602735999999959E-2</v>
      </c>
      <c r="F119" s="39">
        <v>547105.9</v>
      </c>
      <c r="G119" s="73">
        <f t="shared" si="3"/>
        <v>8.2007792399999992</v>
      </c>
    </row>
    <row r="120" spans="2:7" ht="15.75">
      <c r="B120" s="49">
        <v>46076</v>
      </c>
      <c r="C120" s="50">
        <v>8.5399999999999991</v>
      </c>
      <c r="D120" s="50">
        <v>8.95174585</v>
      </c>
      <c r="E120" s="40">
        <f t="shared" si="2"/>
        <v>4.8213799765808085E-2</v>
      </c>
      <c r="F120" s="39">
        <v>433000.4</v>
      </c>
      <c r="G120" s="73">
        <f t="shared" si="3"/>
        <v>7.7567972399999991</v>
      </c>
    </row>
    <row r="121" spans="2:7" ht="15.75">
      <c r="B121" s="49">
        <v>46073</v>
      </c>
      <c r="C121" s="50">
        <v>8.58</v>
      </c>
      <c r="D121" s="50">
        <v>8.9451844699999992</v>
      </c>
      <c r="E121" s="40">
        <f t="shared" si="2"/>
        <v>4.2562292540792468E-2</v>
      </c>
      <c r="F121" s="39">
        <v>585868.6</v>
      </c>
      <c r="G121" s="73">
        <f t="shared" si="3"/>
        <v>7.3380650000000003</v>
      </c>
    </row>
    <row r="122" spans="2:7" ht="15.75">
      <c r="B122" s="49">
        <v>46072</v>
      </c>
      <c r="C122" s="50">
        <v>8.5299999999999994</v>
      </c>
      <c r="D122" s="50">
        <v>8.9332988400000009</v>
      </c>
      <c r="E122" s="40">
        <f t="shared" si="2"/>
        <v>4.7280051582649696E-2</v>
      </c>
      <c r="F122" s="39">
        <v>211964.1</v>
      </c>
      <c r="G122" s="73">
        <f t="shared" si="3"/>
        <v>6.7604445999999996</v>
      </c>
    </row>
    <row r="123" spans="2:7" ht="15.75">
      <c r="B123" s="49">
        <v>46071</v>
      </c>
      <c r="C123" s="50">
        <v>8.57</v>
      </c>
      <c r="D123" s="50">
        <v>8.9399473999999994</v>
      </c>
      <c r="E123" s="40">
        <f t="shared" si="2"/>
        <v>4.3167724620770009E-2</v>
      </c>
      <c r="F123" s="39">
        <v>1204087</v>
      </c>
      <c r="G123" s="73">
        <f t="shared" si="3"/>
        <v>6.5569020899999995</v>
      </c>
    </row>
    <row r="124" spans="2:7" ht="15.75">
      <c r="B124" s="49">
        <v>46066</v>
      </c>
      <c r="C124" s="50">
        <v>8.5</v>
      </c>
      <c r="D124" s="50">
        <v>8.9247651300000008</v>
      </c>
      <c r="E124" s="40">
        <f t="shared" si="2"/>
        <v>4.9972368235294162E-2</v>
      </c>
      <c r="F124" s="39">
        <v>747016.6</v>
      </c>
      <c r="G124" s="73">
        <f t="shared" si="3"/>
        <v>5.3614219400000005</v>
      </c>
    </row>
    <row r="125" spans="2:7" ht="15.75">
      <c r="B125" s="49">
        <v>46065</v>
      </c>
      <c r="C125" s="50">
        <v>8.4</v>
      </c>
      <c r="D125" s="50">
        <v>8.9103162299999994</v>
      </c>
      <c r="E125" s="40">
        <f t="shared" si="2"/>
        <v>6.0751932142857124E-2</v>
      </c>
      <c r="F125" s="39">
        <v>38386.46</v>
      </c>
      <c r="G125" s="73">
        <f t="shared" si="3"/>
        <v>4.623188680000001</v>
      </c>
    </row>
    <row r="126" spans="2:7" ht="15.75">
      <c r="B126" s="49">
        <v>46064</v>
      </c>
      <c r="C126" s="50">
        <v>8.4499999999999993</v>
      </c>
      <c r="D126" s="50">
        <v>8.8965347900000005</v>
      </c>
      <c r="E126" s="40">
        <f t="shared" si="2"/>
        <v>5.2844353846154046E-2</v>
      </c>
      <c r="F126" s="39">
        <v>883551.8</v>
      </c>
      <c r="G126" s="73">
        <f t="shared" si="3"/>
        <v>4.6928722200000008</v>
      </c>
    </row>
    <row r="127" spans="2:7" ht="15.75">
      <c r="B127" s="49">
        <v>46063</v>
      </c>
      <c r="C127" s="50">
        <v>8.3000000000000007</v>
      </c>
      <c r="D127" s="50">
        <v>8.8880190300000006</v>
      </c>
      <c r="E127" s="40">
        <f t="shared" si="2"/>
        <v>7.0845666265060281E-2</v>
      </c>
      <c r="F127" s="39">
        <v>235004.1</v>
      </c>
      <c r="G127" s="73">
        <f t="shared" si="3"/>
        <v>4.23654552</v>
      </c>
    </row>
    <row r="128" spans="2:7" ht="15.75">
      <c r="B128" s="49">
        <v>46062</v>
      </c>
      <c r="C128" s="50">
        <v>8.32</v>
      </c>
      <c r="D128" s="50">
        <v>8.8808990399999992</v>
      </c>
      <c r="E128" s="40">
        <f t="shared" si="2"/>
        <v>6.7415749999999885E-2</v>
      </c>
      <c r="F128" s="39">
        <v>273494.3</v>
      </c>
      <c r="G128" s="73">
        <f t="shared" si="3"/>
        <v>4.0430175999999998</v>
      </c>
    </row>
    <row r="129" spans="2:7" ht="15.75">
      <c r="B129" s="49">
        <v>46059</v>
      </c>
      <c r="C129" s="50">
        <v>8.5</v>
      </c>
      <c r="D129" s="50">
        <v>8.8791671999999995</v>
      </c>
      <c r="E129" s="40">
        <f t="shared" si="2"/>
        <v>4.4607905882352972E-2</v>
      </c>
      <c r="F129" s="39">
        <v>137395.6</v>
      </c>
      <c r="G129" s="73">
        <f t="shared" si="3"/>
        <v>3.84405456</v>
      </c>
    </row>
    <row r="130" spans="2:7" ht="15.75">
      <c r="B130" s="49">
        <v>46058</v>
      </c>
      <c r="C130" s="50">
        <v>8.5</v>
      </c>
      <c r="D130" s="50">
        <v>8.8873637599999995</v>
      </c>
      <c r="E130" s="40">
        <f t="shared" si="2"/>
        <v>4.5572207058823366E-2</v>
      </c>
      <c r="F130" s="39">
        <v>175845.9</v>
      </c>
      <c r="G130" s="73">
        <f t="shared" si="3"/>
        <v>3.7841107399999996</v>
      </c>
    </row>
    <row r="131" spans="2:7" ht="15.75">
      <c r="B131" s="49">
        <v>46057</v>
      </c>
      <c r="C131" s="50">
        <v>8.5</v>
      </c>
      <c r="D131" s="50">
        <v>8.8816196699999992</v>
      </c>
      <c r="E131" s="40">
        <f t="shared" si="2"/>
        <v>4.4896431764705813E-2</v>
      </c>
      <c r="F131" s="39">
        <v>342255</v>
      </c>
      <c r="G131" s="73">
        <f t="shared" si="3"/>
        <v>4.2777921399999999</v>
      </c>
    </row>
    <row r="132" spans="2:7" ht="15.75">
      <c r="B132" s="49">
        <v>46056</v>
      </c>
      <c r="C132" s="50">
        <v>8.4</v>
      </c>
      <c r="D132" s="50">
        <v>8.8880775199999995</v>
      </c>
      <c r="E132" s="40">
        <f t="shared" si="2"/>
        <v>5.8104466666666577E-2</v>
      </c>
      <c r="F132" s="39">
        <v>324321.2</v>
      </c>
      <c r="G132" s="73">
        <f t="shared" si="3"/>
        <v>4.0258203999999997</v>
      </c>
    </row>
    <row r="133" spans="2:7" ht="15.75">
      <c r="B133" s="49">
        <v>46055</v>
      </c>
      <c r="C133" s="50">
        <v>8.3800000000000008</v>
      </c>
      <c r="D133" s="50">
        <v>8.8778889499999991</v>
      </c>
      <c r="E133" s="40">
        <f t="shared" si="2"/>
        <v>5.9413955847255062E-2</v>
      </c>
      <c r="F133" s="39">
        <v>412001.3</v>
      </c>
      <c r="G133" s="73">
        <f t="shared" si="3"/>
        <v>3.7429048499999999</v>
      </c>
    </row>
    <row r="134" spans="2:7" ht="15.75">
      <c r="B134" s="49">
        <v>46052</v>
      </c>
      <c r="C134" s="50">
        <v>8.36</v>
      </c>
      <c r="D134" s="50">
        <v>8.8816931300000004</v>
      </c>
      <c r="E134" s="40">
        <f t="shared" si="2"/>
        <v>6.240348444976096E-2</v>
      </c>
      <c r="F134" s="39">
        <v>37722.06</v>
      </c>
      <c r="G134" s="73">
        <f t="shared" si="3"/>
        <v>3.3309035499999995</v>
      </c>
    </row>
    <row r="135" spans="2:7" ht="15.75">
      <c r="B135" s="49">
        <v>46051</v>
      </c>
      <c r="C135" s="50">
        <v>8.27</v>
      </c>
      <c r="D135" s="50">
        <v>8.9602777800000002</v>
      </c>
      <c r="E135" s="40">
        <f t="shared" si="2"/>
        <v>8.3467688029020604E-2</v>
      </c>
      <c r="F135" s="39">
        <v>193717.3</v>
      </c>
      <c r="G135" s="73">
        <f t="shared" si="3"/>
        <v>3.34180594</v>
      </c>
    </row>
    <row r="136" spans="2:7" ht="15.75">
      <c r="B136" s="49">
        <v>46050</v>
      </c>
      <c r="C136" s="50">
        <v>8.3800000000000008</v>
      </c>
      <c r="D136" s="50">
        <v>8.9392005000000001</v>
      </c>
      <c r="E136" s="40">
        <f t="shared" si="2"/>
        <v>6.6730369928400757E-2</v>
      </c>
      <c r="F136" s="39">
        <v>147329.60000000001</v>
      </c>
      <c r="G136" s="73">
        <f t="shared" si="3"/>
        <v>3.1682686900000001</v>
      </c>
    </row>
    <row r="137" spans="2:7" ht="15.75">
      <c r="B137" s="49">
        <v>46049</v>
      </c>
      <c r="C137" s="50">
        <v>8.39</v>
      </c>
      <c r="D137" s="50">
        <v>8.9206735599999991</v>
      </c>
      <c r="E137" s="40">
        <f t="shared" si="2"/>
        <v>6.3250722288438421E-2</v>
      </c>
      <c r="F137" s="39">
        <v>432080.8</v>
      </c>
      <c r="G137" s="73">
        <f t="shared" si="3"/>
        <v>3.1486095899999995</v>
      </c>
    </row>
    <row r="138" spans="2:7" ht="15.75">
      <c r="B138" s="49">
        <v>46048</v>
      </c>
      <c r="C138" s="50">
        <v>8.25</v>
      </c>
      <c r="D138" s="50">
        <v>8.8978776100000001</v>
      </c>
      <c r="E138" s="40">
        <f t="shared" si="2"/>
        <v>7.853061939393946E-2</v>
      </c>
      <c r="F138" s="39">
        <v>120858</v>
      </c>
      <c r="G138" s="73">
        <f t="shared" si="3"/>
        <v>2.7165287899999995</v>
      </c>
    </row>
    <row r="139" spans="2:7" ht="15.75">
      <c r="B139" s="49">
        <v>46045</v>
      </c>
      <c r="C139" s="50">
        <v>8.1999999999999993</v>
      </c>
      <c r="D139" s="50">
        <v>8.8797983200000008</v>
      </c>
      <c r="E139" s="40">
        <f t="shared" ref="E139:E202" si="4">D139/C139-1</f>
        <v>8.290223414634168E-2</v>
      </c>
      <c r="F139" s="39">
        <v>713123.4</v>
      </c>
      <c r="G139" s="73">
        <f t="shared" ref="G139:G202" si="5">SUM(F139:F160)/1000000</f>
        <v>2.6553955799999995</v>
      </c>
    </row>
    <row r="140" spans="2:7" ht="15.75">
      <c r="B140" s="49">
        <v>46044</v>
      </c>
      <c r="C140" s="50">
        <v>8.24</v>
      </c>
      <c r="D140" s="50">
        <v>8.8599350900000005</v>
      </c>
      <c r="E140" s="40">
        <f t="shared" si="4"/>
        <v>7.5234841019417464E-2</v>
      </c>
      <c r="F140" s="39">
        <v>4649.82</v>
      </c>
      <c r="G140" s="73">
        <f t="shared" si="5"/>
        <v>2.3111540800000001</v>
      </c>
    </row>
    <row r="141" spans="2:7" ht="15.75">
      <c r="B141" s="49">
        <v>46043</v>
      </c>
      <c r="C141" s="50">
        <v>8.18</v>
      </c>
      <c r="D141" s="50">
        <v>8.8458771499999997</v>
      </c>
      <c r="E141" s="40">
        <f t="shared" si="4"/>
        <v>8.1403074572127254E-2</v>
      </c>
      <c r="F141" s="39">
        <v>103123.9</v>
      </c>
      <c r="G141" s="73">
        <f t="shared" si="5"/>
        <v>2.4078385600000001</v>
      </c>
    </row>
    <row r="142" spans="2:7" ht="15.75">
      <c r="B142" s="49">
        <v>46042</v>
      </c>
      <c r="C142" s="50">
        <v>8.15</v>
      </c>
      <c r="D142" s="50">
        <v>8.8321539999999992</v>
      </c>
      <c r="E142" s="40">
        <f t="shared" si="4"/>
        <v>8.3699877300613457E-2</v>
      </c>
      <c r="F142" s="39">
        <v>14268.16</v>
      </c>
      <c r="G142" s="73">
        <f t="shared" si="5"/>
        <v>2.4031646100000001</v>
      </c>
    </row>
    <row r="143" spans="2:7" ht="15.75">
      <c r="B143" s="49">
        <v>46041</v>
      </c>
      <c r="C143" s="50">
        <v>8.1300000000000008</v>
      </c>
      <c r="D143" s="50">
        <v>8.8361578699999992</v>
      </c>
      <c r="E143" s="40">
        <f t="shared" si="4"/>
        <v>8.6858286592865763E-2</v>
      </c>
      <c r="F143" s="39">
        <v>8248.2000000000007</v>
      </c>
      <c r="G143" s="73">
        <f t="shared" si="5"/>
        <v>2.52329735</v>
      </c>
    </row>
    <row r="144" spans="2:7" ht="15.75">
      <c r="B144" s="49">
        <v>46038</v>
      </c>
      <c r="C144" s="50">
        <v>8.18</v>
      </c>
      <c r="D144" s="50">
        <v>8.8309262999999998</v>
      </c>
      <c r="E144" s="40">
        <f t="shared" si="4"/>
        <v>7.9575342298288554E-2</v>
      </c>
      <c r="F144" s="39">
        <v>8421.59</v>
      </c>
      <c r="G144" s="73">
        <f t="shared" si="5"/>
        <v>2.9495881499999999</v>
      </c>
    </row>
    <row r="145" spans="2:7" ht="15.75">
      <c r="B145" s="49">
        <v>46037</v>
      </c>
      <c r="C145" s="50">
        <v>8.15</v>
      </c>
      <c r="D145" s="50">
        <v>8.8398363199999999</v>
      </c>
      <c r="E145" s="40">
        <f t="shared" si="4"/>
        <v>8.4642493251533724E-2</v>
      </c>
      <c r="F145" s="39">
        <v>8606.85</v>
      </c>
      <c r="G145" s="73">
        <f t="shared" si="5"/>
        <v>3.21526376</v>
      </c>
    </row>
    <row r="146" spans="2:7" ht="15.75">
      <c r="B146" s="49">
        <v>46036</v>
      </c>
      <c r="C146" s="50">
        <v>8.1</v>
      </c>
      <c r="D146" s="50">
        <v>8.8381514400000007</v>
      </c>
      <c r="E146" s="40">
        <f t="shared" si="4"/>
        <v>9.1129807407407615E-2</v>
      </c>
      <c r="F146" s="39">
        <v>8783.34</v>
      </c>
      <c r="G146" s="73">
        <f t="shared" si="5"/>
        <v>3.2927243800000006</v>
      </c>
    </row>
    <row r="147" spans="2:7" ht="15.75">
      <c r="B147" s="49">
        <v>46035</v>
      </c>
      <c r="C147" s="50">
        <v>8.14</v>
      </c>
      <c r="D147" s="50">
        <v>8.8578791700000004</v>
      </c>
      <c r="E147" s="40">
        <f t="shared" si="4"/>
        <v>8.8191544226044138E-2</v>
      </c>
      <c r="F147" s="39">
        <v>108070</v>
      </c>
      <c r="G147" s="73">
        <f t="shared" si="5"/>
        <v>3.3050678500000004</v>
      </c>
    </row>
    <row r="148" spans="2:7" ht="15.75">
      <c r="B148" s="49">
        <v>46034</v>
      </c>
      <c r="C148" s="50">
        <v>8.09</v>
      </c>
      <c r="D148" s="50">
        <v>8.8544059900000001</v>
      </c>
      <c r="E148" s="40">
        <f t="shared" si="4"/>
        <v>9.4487761433869055E-2</v>
      </c>
      <c r="F148" s="39">
        <v>427225.1</v>
      </c>
      <c r="G148" s="73">
        <f t="shared" si="5"/>
        <v>3.3595404500000008</v>
      </c>
    </row>
    <row r="149" spans="2:7" ht="15.75">
      <c r="B149" s="49">
        <v>46031</v>
      </c>
      <c r="C149" s="50">
        <v>8.06</v>
      </c>
      <c r="D149" s="50">
        <v>8.8523970300000006</v>
      </c>
      <c r="E149" s="40">
        <f t="shared" si="4"/>
        <v>9.8312286600496179E-2</v>
      </c>
      <c r="F149" s="39">
        <v>41476.18</v>
      </c>
      <c r="G149" s="73">
        <f t="shared" si="5"/>
        <v>2.9865511600000008</v>
      </c>
    </row>
    <row r="150" spans="2:7" ht="15.75">
      <c r="B150" s="49">
        <v>46030</v>
      </c>
      <c r="C150" s="50">
        <v>8.0500000000000007</v>
      </c>
      <c r="D150" s="50">
        <v>8.8610174500000003</v>
      </c>
      <c r="E150" s="40">
        <f t="shared" si="4"/>
        <v>0.10074750931677023</v>
      </c>
      <c r="F150" s="39">
        <v>74531.259999999995</v>
      </c>
      <c r="G150" s="73">
        <f t="shared" si="5"/>
        <v>3.0409288800000005</v>
      </c>
    </row>
    <row r="151" spans="2:7" ht="15.75">
      <c r="B151" s="49">
        <v>46029</v>
      </c>
      <c r="C151" s="50">
        <v>8.08</v>
      </c>
      <c r="D151" s="50">
        <v>8.8537742300000009</v>
      </c>
      <c r="E151" s="40">
        <f t="shared" si="4"/>
        <v>9.5764137376237679E-2</v>
      </c>
      <c r="F151" s="39">
        <v>77451.78</v>
      </c>
      <c r="G151" s="73">
        <f t="shared" si="5"/>
        <v>3.0009678800000001</v>
      </c>
    </row>
    <row r="152" spans="2:7" ht="15.75">
      <c r="B152" s="49">
        <v>46028</v>
      </c>
      <c r="C152" s="50">
        <v>8.09</v>
      </c>
      <c r="D152" s="50">
        <v>8.8570945999999999</v>
      </c>
      <c r="E152" s="40">
        <f t="shared" si="4"/>
        <v>9.4820098887515414E-2</v>
      </c>
      <c r="F152" s="39">
        <v>669527.30000000005</v>
      </c>
      <c r="G152" s="73">
        <f t="shared" si="5"/>
        <v>3.0120374900000004</v>
      </c>
    </row>
    <row r="153" spans="2:7" ht="15.75">
      <c r="B153" s="49">
        <v>46027</v>
      </c>
      <c r="C153" s="50">
        <v>8.1</v>
      </c>
      <c r="D153" s="50">
        <v>8.8707463400000002</v>
      </c>
      <c r="E153" s="40">
        <f t="shared" si="4"/>
        <v>9.5153869135802482E-2</v>
      </c>
      <c r="F153" s="39">
        <v>90283.26</v>
      </c>
      <c r="G153" s="73">
        <f t="shared" si="5"/>
        <v>2.4145331299999997</v>
      </c>
    </row>
    <row r="154" spans="2:7" ht="15.75">
      <c r="B154" s="49">
        <v>46024</v>
      </c>
      <c r="C154" s="50">
        <v>8.1199999999999992</v>
      </c>
      <c r="D154" s="50">
        <v>8.8794461600000005</v>
      </c>
      <c r="E154" s="40">
        <f t="shared" si="4"/>
        <v>9.3527852216748864E-2</v>
      </c>
      <c r="F154" s="39">
        <v>41405.65</v>
      </c>
      <c r="G154" s="73">
        <f t="shared" si="5"/>
        <v>2.4237137400000002</v>
      </c>
    </row>
    <row r="155" spans="2:7" ht="15.75">
      <c r="B155" s="49">
        <v>46022</v>
      </c>
      <c r="C155" s="50">
        <v>8.19</v>
      </c>
      <c r="D155" s="50">
        <v>8.8636195099999995</v>
      </c>
      <c r="E155" s="40">
        <f t="shared" si="4"/>
        <v>8.2249024420024464E-2</v>
      </c>
      <c r="F155" s="39">
        <v>0</v>
      </c>
      <c r="G155" s="73">
        <f t="shared" si="5"/>
        <v>2.5062518900000001</v>
      </c>
    </row>
    <row r="156" spans="2:7" ht="15.75">
      <c r="B156" s="49">
        <v>46021</v>
      </c>
      <c r="C156" s="50">
        <v>8.19</v>
      </c>
      <c r="D156" s="50">
        <v>8.8602587100000001</v>
      </c>
      <c r="E156" s="40">
        <f t="shared" si="4"/>
        <v>8.1838670329670515E-2</v>
      </c>
      <c r="F156" s="39">
        <v>48624.45</v>
      </c>
      <c r="G156" s="73">
        <f t="shared" si="5"/>
        <v>2.6381014900000004</v>
      </c>
    </row>
    <row r="157" spans="2:7" ht="15.75">
      <c r="B157" s="49">
        <v>46020</v>
      </c>
      <c r="C157" s="50">
        <v>8.16</v>
      </c>
      <c r="D157" s="50">
        <v>8.9357454000000001</v>
      </c>
      <c r="E157" s="40">
        <f t="shared" si="4"/>
        <v>9.506683823529416E-2</v>
      </c>
      <c r="F157" s="39">
        <v>20180.05</v>
      </c>
      <c r="G157" s="73">
        <f t="shared" si="5"/>
        <v>2.85237344</v>
      </c>
    </row>
    <row r="158" spans="2:7" ht="15.75">
      <c r="B158" s="49">
        <v>46017</v>
      </c>
      <c r="C158" s="50">
        <v>8.15</v>
      </c>
      <c r="D158" s="50">
        <v>8.9226123499999996</v>
      </c>
      <c r="E158" s="40">
        <f t="shared" si="4"/>
        <v>9.4799061349693181E-2</v>
      </c>
      <c r="F158" s="39">
        <v>127670.5</v>
      </c>
      <c r="G158" s="73">
        <f t="shared" si="5"/>
        <v>2.9326803900000002</v>
      </c>
    </row>
    <row r="159" spans="2:7" ht="15.75">
      <c r="B159" s="49">
        <v>46015</v>
      </c>
      <c r="C159" s="50">
        <v>8.11</v>
      </c>
      <c r="D159" s="50">
        <v>8.9017664399999994</v>
      </c>
      <c r="E159" s="40">
        <f t="shared" si="4"/>
        <v>9.7628414303329247E-2</v>
      </c>
      <c r="F159" s="39">
        <v>0</v>
      </c>
      <c r="G159" s="73">
        <f t="shared" si="5"/>
        <v>3.1123569899999999</v>
      </c>
    </row>
    <row r="160" spans="2:7" ht="15.75">
      <c r="B160" s="49">
        <v>46014</v>
      </c>
      <c r="C160" s="50">
        <v>8.11</v>
      </c>
      <c r="D160" s="50">
        <v>8.8990507000000001</v>
      </c>
      <c r="E160" s="40">
        <f t="shared" si="4"/>
        <v>9.7293551171393489E-2</v>
      </c>
      <c r="F160" s="39">
        <v>59724.79</v>
      </c>
      <c r="G160" s="73">
        <f t="shared" si="5"/>
        <v>3.2803556899999999</v>
      </c>
    </row>
    <row r="161" spans="2:7" ht="15.75">
      <c r="B161" s="49">
        <v>46013</v>
      </c>
      <c r="C161" s="50">
        <v>8.1999999999999993</v>
      </c>
      <c r="D161" s="50">
        <v>8.8795840699999999</v>
      </c>
      <c r="E161" s="40">
        <f t="shared" si="4"/>
        <v>8.2876106097561131E-2</v>
      </c>
      <c r="F161" s="39">
        <v>368881.9</v>
      </c>
      <c r="G161" s="73">
        <f t="shared" si="5"/>
        <v>3.2375463999999998</v>
      </c>
    </row>
    <row r="162" spans="2:7" ht="15.75">
      <c r="B162" s="49">
        <v>46010</v>
      </c>
      <c r="C162" s="50">
        <v>8.1999999999999993</v>
      </c>
      <c r="D162" s="50">
        <v>8.8913331400000004</v>
      </c>
      <c r="E162" s="40">
        <f t="shared" si="4"/>
        <v>8.4308919512195324E-2</v>
      </c>
      <c r="F162" s="39">
        <v>101334.3</v>
      </c>
      <c r="G162" s="73">
        <f t="shared" si="5"/>
        <v>3.0791661000000006</v>
      </c>
    </row>
    <row r="163" spans="2:7" ht="15.75">
      <c r="B163" s="49">
        <v>46009</v>
      </c>
      <c r="C163" s="50">
        <v>8.1999999999999993</v>
      </c>
      <c r="D163" s="50">
        <v>8.8563183399999996</v>
      </c>
      <c r="E163" s="40">
        <f t="shared" si="4"/>
        <v>8.0038821951219585E-2</v>
      </c>
      <c r="F163" s="39">
        <v>98449.95</v>
      </c>
      <c r="G163" s="73">
        <f t="shared" si="5"/>
        <v>3.0571514100000008</v>
      </c>
    </row>
    <row r="164" spans="2:7" ht="15.75">
      <c r="B164" s="49">
        <v>46008</v>
      </c>
      <c r="C164" s="50">
        <v>8.23</v>
      </c>
      <c r="D164" s="50">
        <v>8.8640864300000004</v>
      </c>
      <c r="E164" s="40">
        <f t="shared" si="4"/>
        <v>7.704573876063181E-2</v>
      </c>
      <c r="F164" s="39">
        <v>134400.9</v>
      </c>
      <c r="G164" s="73">
        <f t="shared" si="5"/>
        <v>3.0242741300000002</v>
      </c>
    </row>
    <row r="165" spans="2:7" ht="15.75">
      <c r="B165" s="49">
        <v>46007</v>
      </c>
      <c r="C165" s="50">
        <v>8.2200000000000006</v>
      </c>
      <c r="D165" s="50">
        <v>8.8990385700000001</v>
      </c>
      <c r="E165" s="40">
        <f t="shared" si="4"/>
        <v>8.2608098540145836E-2</v>
      </c>
      <c r="F165" s="39">
        <v>434539</v>
      </c>
      <c r="G165" s="73">
        <f t="shared" si="5"/>
        <v>3.0634684300000004</v>
      </c>
    </row>
    <row r="166" spans="2:7" ht="15.75">
      <c r="B166" s="49">
        <v>46006</v>
      </c>
      <c r="C166" s="50">
        <v>8.2200000000000006</v>
      </c>
      <c r="D166" s="50">
        <v>8.9199343100000004</v>
      </c>
      <c r="E166" s="40">
        <f t="shared" si="4"/>
        <v>8.515015936739645E-2</v>
      </c>
      <c r="F166" s="39">
        <v>274097.2</v>
      </c>
      <c r="G166" s="73">
        <f t="shared" si="5"/>
        <v>3.0688520300000008</v>
      </c>
    </row>
    <row r="167" spans="2:7" ht="15.75">
      <c r="B167" s="49">
        <v>46003</v>
      </c>
      <c r="C167" s="50">
        <v>8.2200000000000006</v>
      </c>
      <c r="D167" s="50">
        <v>8.9057800300000007</v>
      </c>
      <c r="E167" s="40">
        <f t="shared" si="4"/>
        <v>8.3428227493917317E-2</v>
      </c>
      <c r="F167" s="39">
        <v>86067.47</v>
      </c>
      <c r="G167" s="73">
        <f t="shared" si="5"/>
        <v>3.0726786300000004</v>
      </c>
    </row>
    <row r="168" spans="2:7" ht="15.75">
      <c r="B168" s="49">
        <v>46002</v>
      </c>
      <c r="C168" s="50">
        <v>8.2200000000000006</v>
      </c>
      <c r="D168" s="50">
        <v>8.8878832899999995</v>
      </c>
      <c r="E168" s="40">
        <f t="shared" si="4"/>
        <v>8.1251008515814904E-2</v>
      </c>
      <c r="F168" s="39">
        <v>21126.81</v>
      </c>
      <c r="G168" s="73">
        <f t="shared" si="5"/>
        <v>3.81517046</v>
      </c>
    </row>
    <row r="169" spans="2:7" ht="15.75">
      <c r="B169" s="49">
        <v>46001</v>
      </c>
      <c r="C169" s="50">
        <v>8.23</v>
      </c>
      <c r="D169" s="50">
        <v>8.8603959900000007</v>
      </c>
      <c r="E169" s="40">
        <f t="shared" si="4"/>
        <v>7.6597325637910219E-2</v>
      </c>
      <c r="F169" s="39">
        <v>162542.6</v>
      </c>
      <c r="G169" s="73">
        <f t="shared" si="5"/>
        <v>4.0573143500000004</v>
      </c>
    </row>
    <row r="170" spans="2:7" ht="15.75">
      <c r="B170" s="49">
        <v>46000</v>
      </c>
      <c r="C170" s="50">
        <v>8.23</v>
      </c>
      <c r="D170" s="50">
        <v>8.8661623600000006</v>
      </c>
      <c r="E170" s="40">
        <f t="shared" si="4"/>
        <v>7.7297978128797018E-2</v>
      </c>
      <c r="F170" s="39">
        <v>54235.81</v>
      </c>
      <c r="G170" s="73">
        <f t="shared" si="5"/>
        <v>4.5113588499999997</v>
      </c>
    </row>
    <row r="171" spans="2:7" ht="15.75">
      <c r="B171" s="49">
        <v>45999</v>
      </c>
      <c r="C171" s="50">
        <v>8.26</v>
      </c>
      <c r="D171" s="50">
        <v>8.8840002800000004</v>
      </c>
      <c r="E171" s="40">
        <f t="shared" si="4"/>
        <v>7.5544828087167115E-2</v>
      </c>
      <c r="F171" s="39">
        <v>95853.9</v>
      </c>
      <c r="G171" s="73">
        <f t="shared" si="5"/>
        <v>4.71584044</v>
      </c>
    </row>
    <row r="172" spans="2:7" ht="15.75">
      <c r="B172" s="49">
        <v>45996</v>
      </c>
      <c r="C172" s="50">
        <v>8.27</v>
      </c>
      <c r="D172" s="50">
        <v>8.8797190199999996</v>
      </c>
      <c r="E172" s="40">
        <f t="shared" si="4"/>
        <v>7.3726604594921419E-2</v>
      </c>
      <c r="F172" s="39">
        <v>34570.26</v>
      </c>
      <c r="G172" s="73">
        <f t="shared" si="5"/>
        <v>5.16184434</v>
      </c>
    </row>
    <row r="173" spans="2:7" ht="15.75">
      <c r="B173" s="49">
        <v>45995</v>
      </c>
      <c r="C173" s="50">
        <v>8.3000000000000007</v>
      </c>
      <c r="D173" s="50">
        <v>8.9381687400000001</v>
      </c>
      <c r="E173" s="40">
        <f t="shared" si="4"/>
        <v>7.6887799999999951E-2</v>
      </c>
      <c r="F173" s="39">
        <v>88521.39</v>
      </c>
      <c r="G173" s="73">
        <f t="shared" si="5"/>
        <v>5.4463976799999996</v>
      </c>
    </row>
    <row r="174" spans="2:7" ht="15.75">
      <c r="B174" s="49">
        <v>45994</v>
      </c>
      <c r="C174" s="50">
        <v>8.3000000000000007</v>
      </c>
      <c r="D174" s="50">
        <v>8.9252535599999998</v>
      </c>
      <c r="E174" s="40">
        <f t="shared" si="4"/>
        <v>7.5331754216867441E-2</v>
      </c>
      <c r="F174" s="39">
        <v>72022.94</v>
      </c>
      <c r="G174" s="73">
        <f t="shared" si="5"/>
        <v>5.5349344899999995</v>
      </c>
    </row>
    <row r="175" spans="2:7" ht="15.75">
      <c r="B175" s="49">
        <v>45993</v>
      </c>
      <c r="C175" s="50">
        <v>8.2899999999999991</v>
      </c>
      <c r="D175" s="50">
        <v>8.9060153199999998</v>
      </c>
      <c r="E175" s="40">
        <f t="shared" si="4"/>
        <v>7.430824125452351E-2</v>
      </c>
      <c r="F175" s="39">
        <v>99463.87</v>
      </c>
      <c r="G175" s="73">
        <f t="shared" si="5"/>
        <v>5.8348230499999998</v>
      </c>
    </row>
    <row r="176" spans="2:7" ht="15.75">
      <c r="B176" s="49">
        <v>45992</v>
      </c>
      <c r="C176" s="50">
        <v>8.27</v>
      </c>
      <c r="D176" s="50">
        <v>8.8821816499999997</v>
      </c>
      <c r="E176" s="40">
        <f t="shared" si="4"/>
        <v>7.4024383313180175E-2</v>
      </c>
      <c r="F176" s="39">
        <v>123943.8</v>
      </c>
      <c r="G176" s="73">
        <f t="shared" si="5"/>
        <v>6.5768470800000003</v>
      </c>
    </row>
    <row r="177" spans="2:7" ht="15.75">
      <c r="B177" s="49">
        <v>45989</v>
      </c>
      <c r="C177" s="50">
        <v>8.39</v>
      </c>
      <c r="D177" s="50">
        <v>8.8880728700000002</v>
      </c>
      <c r="E177" s="40">
        <f t="shared" si="4"/>
        <v>5.9365061978545741E-2</v>
      </c>
      <c r="F177" s="39">
        <v>131849.60000000001</v>
      </c>
      <c r="G177" s="73">
        <f t="shared" si="5"/>
        <v>6.8099589800000002</v>
      </c>
    </row>
    <row r="178" spans="2:7" ht="15.75">
      <c r="B178" s="49">
        <v>45988</v>
      </c>
      <c r="C178" s="50">
        <v>8.33</v>
      </c>
      <c r="D178" s="50">
        <v>8.97204537</v>
      </c>
      <c r="E178" s="40">
        <f t="shared" si="4"/>
        <v>7.7076274909964049E-2</v>
      </c>
      <c r="F178" s="39">
        <v>262896.40000000002</v>
      </c>
      <c r="G178" s="73">
        <f t="shared" si="5"/>
        <v>6.7440660800000005</v>
      </c>
    </row>
    <row r="179" spans="2:7" ht="15.75">
      <c r="B179" s="49">
        <v>45987</v>
      </c>
      <c r="C179" s="50">
        <v>8.25</v>
      </c>
      <c r="D179" s="50">
        <v>8.8603213200000006</v>
      </c>
      <c r="E179" s="40">
        <f t="shared" si="4"/>
        <v>7.3978341818181859E-2</v>
      </c>
      <c r="F179" s="39">
        <v>100487</v>
      </c>
      <c r="G179" s="73">
        <f t="shared" si="5"/>
        <v>6.6947901800000009</v>
      </c>
    </row>
    <row r="180" spans="2:7" ht="15.75">
      <c r="B180" s="49">
        <v>45986</v>
      </c>
      <c r="C180" s="50">
        <v>8.39</v>
      </c>
      <c r="D180" s="50">
        <v>8.8467675099999994</v>
      </c>
      <c r="E180" s="40">
        <f t="shared" si="4"/>
        <v>5.444189630512497E-2</v>
      </c>
      <c r="F180" s="39">
        <v>307347.09999999998</v>
      </c>
      <c r="G180" s="73">
        <f t="shared" si="5"/>
        <v>6.7184426800000008</v>
      </c>
    </row>
    <row r="181" spans="2:7" ht="15.75">
      <c r="B181" s="49">
        <v>45985</v>
      </c>
      <c r="C181" s="50">
        <v>8.39</v>
      </c>
      <c r="D181" s="50">
        <v>8.8301433800000009</v>
      </c>
      <c r="E181" s="40">
        <f t="shared" si="4"/>
        <v>5.2460474374255162E-2</v>
      </c>
      <c r="F181" s="39">
        <v>167998.7</v>
      </c>
      <c r="G181" s="73">
        <f t="shared" si="5"/>
        <v>6.4424580300000009</v>
      </c>
    </row>
    <row r="182" spans="2:7" ht="15.75">
      <c r="B182" s="49">
        <v>45982</v>
      </c>
      <c r="C182" s="50">
        <v>8.35</v>
      </c>
      <c r="D182" s="50">
        <v>8.8264396699999992</v>
      </c>
      <c r="E182" s="40">
        <f t="shared" si="4"/>
        <v>5.7058643113772511E-2</v>
      </c>
      <c r="F182" s="39">
        <v>16915.5</v>
      </c>
      <c r="G182" s="73">
        <f t="shared" si="5"/>
        <v>6.737878030000001</v>
      </c>
    </row>
    <row r="183" spans="2:7" ht="15.75">
      <c r="B183" s="49">
        <v>45980</v>
      </c>
      <c r="C183" s="50">
        <v>8.35</v>
      </c>
      <c r="D183" s="50">
        <v>8.8220501900000006</v>
      </c>
      <c r="E183" s="40">
        <f t="shared" si="4"/>
        <v>5.6532956886227614E-2</v>
      </c>
      <c r="F183" s="39">
        <v>210501.6</v>
      </c>
      <c r="G183" s="73">
        <f t="shared" si="5"/>
        <v>6.8560077300000017</v>
      </c>
    </row>
    <row r="184" spans="2:7" ht="15.75">
      <c r="B184" s="49">
        <v>45979</v>
      </c>
      <c r="C184" s="50">
        <v>8.35</v>
      </c>
      <c r="D184" s="50">
        <v>8.8076866299999992</v>
      </c>
      <c r="E184" s="40">
        <f t="shared" si="4"/>
        <v>5.4812770059880167E-2</v>
      </c>
      <c r="F184" s="39">
        <v>79319.61</v>
      </c>
      <c r="G184" s="73">
        <f t="shared" si="5"/>
        <v>7.0598634300000018</v>
      </c>
    </row>
    <row r="185" spans="2:7" ht="15.75">
      <c r="B185" s="49">
        <v>45978</v>
      </c>
      <c r="C185" s="50">
        <v>8.35</v>
      </c>
      <c r="D185" s="50">
        <v>8.8033962300000006</v>
      </c>
      <c r="E185" s="40">
        <f t="shared" si="4"/>
        <v>5.4298949700599008E-2</v>
      </c>
      <c r="F185" s="39">
        <v>65572.67</v>
      </c>
      <c r="G185" s="73">
        <f t="shared" si="5"/>
        <v>7.2258278200000019</v>
      </c>
    </row>
    <row r="186" spans="2:7" ht="15.75">
      <c r="B186" s="49">
        <v>45975</v>
      </c>
      <c r="C186" s="50">
        <v>8.3000000000000007</v>
      </c>
      <c r="D186" s="50">
        <v>8.8167721100000005</v>
      </c>
      <c r="E186" s="40">
        <f t="shared" si="4"/>
        <v>6.2261699999999864E-2</v>
      </c>
      <c r="F186" s="39">
        <v>173595.2</v>
      </c>
      <c r="G186" s="73">
        <f t="shared" si="5"/>
        <v>7.384082150000002</v>
      </c>
    </row>
    <row r="187" spans="2:7" ht="15.75">
      <c r="B187" s="49">
        <v>45974</v>
      </c>
      <c r="C187" s="50">
        <v>8.27</v>
      </c>
      <c r="D187" s="50">
        <v>8.8033882299999995</v>
      </c>
      <c r="E187" s="40">
        <f t="shared" si="4"/>
        <v>6.4496762998790702E-2</v>
      </c>
      <c r="F187" s="39">
        <v>439922.6</v>
      </c>
      <c r="G187" s="73">
        <f t="shared" si="5"/>
        <v>7.508830950000001</v>
      </c>
    </row>
    <row r="188" spans="2:7" ht="15.75">
      <c r="B188" s="49">
        <v>45973</v>
      </c>
      <c r="C188" s="50">
        <v>8.34</v>
      </c>
      <c r="D188" s="50">
        <v>8.8088514799999995</v>
      </c>
      <c r="E188" s="40">
        <f t="shared" si="4"/>
        <v>5.6217203836930407E-2</v>
      </c>
      <c r="F188" s="39">
        <v>277923.8</v>
      </c>
      <c r="G188" s="73">
        <f t="shared" si="5"/>
        <v>7.9308246500000008</v>
      </c>
    </row>
    <row r="189" spans="2:7" ht="15.75">
      <c r="B189" s="49">
        <v>45972</v>
      </c>
      <c r="C189" s="50">
        <v>8.2100000000000009</v>
      </c>
      <c r="D189" s="50">
        <v>8.7923668599999996</v>
      </c>
      <c r="E189" s="40">
        <f t="shared" si="4"/>
        <v>7.0933844092569975E-2</v>
      </c>
      <c r="F189" s="39">
        <v>828559.3</v>
      </c>
      <c r="G189" s="73">
        <f t="shared" si="5"/>
        <v>7.9488144500000004</v>
      </c>
    </row>
    <row r="190" spans="2:7" ht="15.75">
      <c r="B190" s="49">
        <v>45971</v>
      </c>
      <c r="C190" s="50">
        <v>8.4499999999999993</v>
      </c>
      <c r="D190" s="50">
        <v>8.7251702000000009</v>
      </c>
      <c r="E190" s="40">
        <f t="shared" si="4"/>
        <v>3.256452071005933E-2</v>
      </c>
      <c r="F190" s="39">
        <v>263270.7</v>
      </c>
      <c r="G190" s="73">
        <f t="shared" si="5"/>
        <v>7.3828605500000011</v>
      </c>
    </row>
    <row r="191" spans="2:7" ht="15.75">
      <c r="B191" s="49">
        <v>45968</v>
      </c>
      <c r="C191" s="50">
        <v>8.36</v>
      </c>
      <c r="D191" s="50">
        <v>8.7077036200000002</v>
      </c>
      <c r="E191" s="40">
        <f t="shared" si="4"/>
        <v>4.1591342105263163E-2</v>
      </c>
      <c r="F191" s="39">
        <v>616587.1</v>
      </c>
      <c r="G191" s="73">
        <f t="shared" si="5"/>
        <v>7.1864557299999996</v>
      </c>
    </row>
    <row r="192" spans="2:7" ht="15.75">
      <c r="B192" s="49">
        <v>45967</v>
      </c>
      <c r="C192" s="50">
        <v>8.4600000000000009</v>
      </c>
      <c r="D192" s="50">
        <v>8.6898793300000001</v>
      </c>
      <c r="E192" s="40">
        <f t="shared" si="4"/>
        <v>2.7172497635933768E-2</v>
      </c>
      <c r="F192" s="39">
        <v>258717.4</v>
      </c>
      <c r="G192" s="73">
        <f t="shared" si="5"/>
        <v>6.6775563300000007</v>
      </c>
    </row>
    <row r="193" spans="2:7" ht="15.75">
      <c r="B193" s="49">
        <v>45966</v>
      </c>
      <c r="C193" s="50">
        <v>8.4600000000000009</v>
      </c>
      <c r="D193" s="50">
        <v>8.6755815199999997</v>
      </c>
      <c r="E193" s="40">
        <f t="shared" si="4"/>
        <v>2.5482449172576693E-2</v>
      </c>
      <c r="F193" s="39">
        <v>541857.80000000005</v>
      </c>
      <c r="G193" s="73">
        <f t="shared" si="5"/>
        <v>6.5427234300000006</v>
      </c>
    </row>
    <row r="194" spans="2:7" ht="15.75">
      <c r="B194" s="49">
        <v>45965</v>
      </c>
      <c r="C194" s="50">
        <v>8.59</v>
      </c>
      <c r="D194" s="50">
        <v>8.6714376699999995</v>
      </c>
      <c r="E194" s="40">
        <f t="shared" si="4"/>
        <v>9.4805203725261133E-3</v>
      </c>
      <c r="F194" s="39">
        <v>319123.59999999998</v>
      </c>
      <c r="G194" s="73">
        <f t="shared" si="5"/>
        <v>6.0965110899999999</v>
      </c>
    </row>
    <row r="195" spans="2:7" ht="15.75">
      <c r="B195" s="49">
        <v>45964</v>
      </c>
      <c r="C195" s="50">
        <v>8.52</v>
      </c>
      <c r="D195" s="50">
        <v>8.6739932399999997</v>
      </c>
      <c r="E195" s="40">
        <f t="shared" si="4"/>
        <v>1.8074323943662041E-2</v>
      </c>
      <c r="F195" s="39">
        <v>177058.2</v>
      </c>
      <c r="G195" s="73">
        <f t="shared" si="5"/>
        <v>5.9143477899999999</v>
      </c>
    </row>
    <row r="196" spans="2:7" ht="15.75">
      <c r="B196" s="49">
        <v>45961</v>
      </c>
      <c r="C196" s="50">
        <v>8.6</v>
      </c>
      <c r="D196" s="50">
        <v>8.6741225100000001</v>
      </c>
      <c r="E196" s="40">
        <f t="shared" si="4"/>
        <v>8.6188965116280603E-3</v>
      </c>
      <c r="F196" s="39">
        <v>371911.5</v>
      </c>
      <c r="G196" s="73">
        <f t="shared" si="5"/>
        <v>5.9411761899999993</v>
      </c>
    </row>
    <row r="197" spans="2:7" ht="15.75">
      <c r="B197" s="49">
        <v>45960</v>
      </c>
      <c r="C197" s="50">
        <v>8.4700000000000006</v>
      </c>
      <c r="D197" s="50">
        <v>8.7411076199999993</v>
      </c>
      <c r="E197" s="40">
        <f t="shared" si="4"/>
        <v>3.2007983471074253E-2</v>
      </c>
      <c r="F197" s="39">
        <v>841487.9</v>
      </c>
      <c r="G197" s="73">
        <f t="shared" si="5"/>
        <v>6.3182000899999995</v>
      </c>
    </row>
    <row r="198" spans="2:7" ht="15.75">
      <c r="B198" s="49">
        <v>45959</v>
      </c>
      <c r="C198" s="50">
        <v>8.4</v>
      </c>
      <c r="D198" s="50">
        <v>8.7458968200000005</v>
      </c>
      <c r="E198" s="40">
        <f t="shared" si="4"/>
        <v>4.1178192857142859E-2</v>
      </c>
      <c r="F198" s="39">
        <v>357055.7</v>
      </c>
      <c r="G198" s="73">
        <f t="shared" si="5"/>
        <v>5.6488339899999991</v>
      </c>
    </row>
    <row r="199" spans="2:7" ht="15.75">
      <c r="B199" s="49">
        <v>45958</v>
      </c>
      <c r="C199" s="50">
        <v>8.48</v>
      </c>
      <c r="D199" s="50">
        <v>8.7514315899999993</v>
      </c>
      <c r="E199" s="40">
        <f t="shared" si="4"/>
        <v>3.200844221698107E-2</v>
      </c>
      <c r="F199" s="39">
        <v>65956.7</v>
      </c>
      <c r="G199" s="73">
        <f t="shared" si="5"/>
        <v>5.4503706900000006</v>
      </c>
    </row>
    <row r="200" spans="2:7" ht="15.75">
      <c r="B200" s="49">
        <v>45957</v>
      </c>
      <c r="C200" s="50">
        <v>8.48</v>
      </c>
      <c r="D200" s="50">
        <v>8.7578522900000007</v>
      </c>
      <c r="E200" s="40">
        <f t="shared" si="4"/>
        <v>3.2765600235849179E-2</v>
      </c>
      <c r="F200" s="39">
        <v>213620.5</v>
      </c>
      <c r="G200" s="73">
        <f t="shared" si="5"/>
        <v>5.6805994900000005</v>
      </c>
    </row>
    <row r="201" spans="2:7" ht="15.75">
      <c r="B201" s="49">
        <v>45954</v>
      </c>
      <c r="C201" s="50">
        <v>8.49</v>
      </c>
      <c r="D201" s="50">
        <v>8.7450589999999995</v>
      </c>
      <c r="E201" s="40">
        <f t="shared" si="4"/>
        <v>3.004228504122497E-2</v>
      </c>
      <c r="F201" s="39">
        <v>124139.5</v>
      </c>
      <c r="G201" s="73">
        <f t="shared" si="5"/>
        <v>5.6612811900000004</v>
      </c>
    </row>
    <row r="202" spans="2:7" ht="15.75">
      <c r="B202" s="49">
        <v>45953</v>
      </c>
      <c r="C202" s="50">
        <v>8.49</v>
      </c>
      <c r="D202" s="50">
        <v>8.7132916999999992</v>
      </c>
      <c r="E202" s="40">
        <f t="shared" si="4"/>
        <v>2.630055359246164E-2</v>
      </c>
      <c r="F202" s="39">
        <v>31362.45</v>
      </c>
      <c r="G202" s="73">
        <f t="shared" si="5"/>
        <v>6.0625425900000005</v>
      </c>
    </row>
    <row r="203" spans="2:7" ht="15.75">
      <c r="B203" s="49">
        <v>45952</v>
      </c>
      <c r="C203" s="50">
        <v>8.49</v>
      </c>
      <c r="D203" s="50">
        <v>8.6899868799999993</v>
      </c>
      <c r="E203" s="40">
        <f t="shared" ref="E203:E266" si="6">D203/C203-1</f>
        <v>2.3555580683156441E-2</v>
      </c>
      <c r="F203" s="39">
        <v>463418.7</v>
      </c>
      <c r="G203" s="73">
        <f t="shared" ref="G203:G266" si="7">SUM(F203:F224)/1000000</f>
        <v>6.253756140000001</v>
      </c>
    </row>
    <row r="204" spans="2:7" ht="15.75">
      <c r="B204" s="49">
        <v>45951</v>
      </c>
      <c r="C204" s="50">
        <v>8.48</v>
      </c>
      <c r="D204" s="50">
        <v>8.6671622700000004</v>
      </c>
      <c r="E204" s="40">
        <f t="shared" si="6"/>
        <v>2.207102240566039E-2</v>
      </c>
      <c r="F204" s="39">
        <v>135045.20000000001</v>
      </c>
      <c r="G204" s="73">
        <f t="shared" si="7"/>
        <v>5.9750367400000002</v>
      </c>
    </row>
    <row r="205" spans="2:7" ht="15.75">
      <c r="B205" s="49">
        <v>45950</v>
      </c>
      <c r="C205" s="50">
        <v>8.5500000000000007</v>
      </c>
      <c r="D205" s="50">
        <v>8.6647839300000005</v>
      </c>
      <c r="E205" s="40">
        <f t="shared" si="6"/>
        <v>1.3425021052631658E-2</v>
      </c>
      <c r="F205" s="39">
        <v>414357.3</v>
      </c>
      <c r="G205" s="73">
        <f t="shared" si="7"/>
        <v>6.0801627400000013</v>
      </c>
    </row>
    <row r="206" spans="2:7" ht="15.75">
      <c r="B206" s="49">
        <v>45947</v>
      </c>
      <c r="C206" s="50">
        <v>8.49</v>
      </c>
      <c r="D206" s="50">
        <v>8.6460793500000008</v>
      </c>
      <c r="E206" s="40">
        <f t="shared" si="6"/>
        <v>1.8383904593639588E-2</v>
      </c>
      <c r="F206" s="39">
        <v>245284</v>
      </c>
      <c r="G206" s="73">
        <f t="shared" si="7"/>
        <v>5.8071102400000001</v>
      </c>
    </row>
    <row r="207" spans="2:7" ht="15.75">
      <c r="B207" s="49">
        <v>45946</v>
      </c>
      <c r="C207" s="50">
        <v>8.27</v>
      </c>
      <c r="D207" s="50">
        <v>8.6561450700000009</v>
      </c>
      <c r="E207" s="40">
        <f t="shared" si="6"/>
        <v>4.6692269649335039E-2</v>
      </c>
      <c r="F207" s="39">
        <v>223827</v>
      </c>
      <c r="G207" s="73">
        <f t="shared" si="7"/>
        <v>5.9190982399999994</v>
      </c>
    </row>
    <row r="208" spans="2:7" ht="15.75">
      <c r="B208" s="49">
        <v>45945</v>
      </c>
      <c r="C208" s="50">
        <v>8.3800000000000008</v>
      </c>
      <c r="D208" s="50">
        <v>8.6557325299999999</v>
      </c>
      <c r="E208" s="40">
        <f t="shared" si="6"/>
        <v>3.2903643198090471E-2</v>
      </c>
      <c r="F208" s="39">
        <v>298344</v>
      </c>
      <c r="G208" s="73">
        <f t="shared" si="7"/>
        <v>5.7075183399999991</v>
      </c>
    </row>
    <row r="209" spans="2:7" ht="15.75">
      <c r="B209" s="49">
        <v>45944</v>
      </c>
      <c r="C209" s="50">
        <v>8.41</v>
      </c>
      <c r="D209" s="50">
        <v>8.6380306900000008</v>
      </c>
      <c r="E209" s="40">
        <f t="shared" si="6"/>
        <v>2.7114231866825378E-2</v>
      </c>
      <c r="F209" s="39">
        <v>861916.3</v>
      </c>
      <c r="G209" s="73">
        <f t="shared" si="7"/>
        <v>5.5225109399999983</v>
      </c>
    </row>
    <row r="210" spans="2:7" ht="15.75">
      <c r="B210" s="49">
        <v>45943</v>
      </c>
      <c r="C210" s="50">
        <v>8.3000000000000007</v>
      </c>
      <c r="D210" s="50">
        <v>8.6340295499999993</v>
      </c>
      <c r="E210" s="40">
        <f t="shared" si="6"/>
        <v>4.0244524096385348E-2</v>
      </c>
      <c r="F210" s="39">
        <v>295913.59999999998</v>
      </c>
      <c r="G210" s="73">
        <f t="shared" si="7"/>
        <v>4.7583550599999986</v>
      </c>
    </row>
    <row r="211" spans="2:7" ht="15.75">
      <c r="B211" s="49">
        <v>45940</v>
      </c>
      <c r="C211" s="50">
        <v>8.34</v>
      </c>
      <c r="D211" s="50">
        <v>8.6419742799999995</v>
      </c>
      <c r="E211" s="40">
        <f t="shared" si="6"/>
        <v>3.6207947242206107E-2</v>
      </c>
      <c r="F211" s="39">
        <v>262605.40000000002</v>
      </c>
      <c r="G211" s="73">
        <f t="shared" si="7"/>
        <v>4.5738484599999989</v>
      </c>
    </row>
    <row r="212" spans="2:7" ht="15.75">
      <c r="B212" s="49">
        <v>45939</v>
      </c>
      <c r="C212" s="50">
        <v>8.35</v>
      </c>
      <c r="D212" s="50">
        <v>8.6510818100000009</v>
      </c>
      <c r="E212" s="40">
        <f t="shared" si="6"/>
        <v>3.6057701796407438E-2</v>
      </c>
      <c r="F212" s="39">
        <v>66865.88</v>
      </c>
      <c r="G212" s="73">
        <f t="shared" si="7"/>
        <v>4.3331618800000005</v>
      </c>
    </row>
    <row r="213" spans="2:7" ht="15.75">
      <c r="B213" s="49">
        <v>45938</v>
      </c>
      <c r="C213" s="50">
        <v>8.26</v>
      </c>
      <c r="D213" s="50">
        <v>8.6404912599999992</v>
      </c>
      <c r="E213" s="40">
        <f t="shared" si="6"/>
        <v>4.6064317191283122E-2</v>
      </c>
      <c r="F213" s="39">
        <v>107687.7</v>
      </c>
      <c r="G213" s="73">
        <f t="shared" si="7"/>
        <v>4.2925103499999997</v>
      </c>
    </row>
    <row r="214" spans="2:7" ht="15.75">
      <c r="B214" s="49">
        <v>45937</v>
      </c>
      <c r="C214" s="50">
        <v>8.3699999999999992</v>
      </c>
      <c r="D214" s="50">
        <v>8.6294144700000004</v>
      </c>
      <c r="E214" s="40">
        <f t="shared" si="6"/>
        <v>3.0993365591398092E-2</v>
      </c>
      <c r="F214" s="39">
        <v>123884.5</v>
      </c>
      <c r="G214" s="73">
        <f t="shared" si="7"/>
        <v>4.2412918200000007</v>
      </c>
    </row>
    <row r="215" spans="2:7" ht="15.75">
      <c r="B215" s="49">
        <v>45936</v>
      </c>
      <c r="C215" s="50">
        <v>8.39</v>
      </c>
      <c r="D215" s="50">
        <v>8.643974</v>
      </c>
      <c r="E215" s="40">
        <f t="shared" si="6"/>
        <v>3.0271036948748442E-2</v>
      </c>
      <c r="F215" s="39">
        <v>95645.46</v>
      </c>
      <c r="G215" s="73">
        <f t="shared" si="7"/>
        <v>4.3925101199999999</v>
      </c>
    </row>
    <row r="216" spans="2:7" ht="15.75">
      <c r="B216" s="49">
        <v>45933</v>
      </c>
      <c r="C216" s="50">
        <v>8.35</v>
      </c>
      <c r="D216" s="50">
        <v>8.6449399099999997</v>
      </c>
      <c r="E216" s="40">
        <f t="shared" si="6"/>
        <v>3.5322144910179709E-2</v>
      </c>
      <c r="F216" s="39">
        <v>136960.29999999999</v>
      </c>
      <c r="G216" s="73">
        <f t="shared" si="7"/>
        <v>4.3550187700000009</v>
      </c>
    </row>
    <row r="217" spans="2:7" ht="15.75">
      <c r="B217" s="49">
        <v>45932</v>
      </c>
      <c r="C217" s="50">
        <v>8.16</v>
      </c>
      <c r="D217" s="50">
        <v>8.6459722699999997</v>
      </c>
      <c r="E217" s="40">
        <f t="shared" si="6"/>
        <v>5.9555425245098048E-2</v>
      </c>
      <c r="F217" s="39">
        <v>203886.6</v>
      </c>
      <c r="G217" s="73">
        <f t="shared" si="7"/>
        <v>4.3638638700000003</v>
      </c>
    </row>
    <row r="218" spans="2:7" ht="15.75">
      <c r="B218" s="49">
        <v>45931</v>
      </c>
      <c r="C218" s="50">
        <v>8.2200000000000006</v>
      </c>
      <c r="D218" s="50">
        <v>8.6626435199999996</v>
      </c>
      <c r="E218" s="40">
        <f t="shared" si="6"/>
        <v>5.3849576642335695E-2</v>
      </c>
      <c r="F218" s="39">
        <v>748935.4</v>
      </c>
      <c r="G218" s="73">
        <f t="shared" si="7"/>
        <v>4.4383042699999997</v>
      </c>
    </row>
    <row r="219" spans="2:7" ht="15.75">
      <c r="B219" s="49">
        <v>45930</v>
      </c>
      <c r="C219" s="50">
        <v>8.4</v>
      </c>
      <c r="D219" s="50">
        <v>8.6586446299999995</v>
      </c>
      <c r="E219" s="40">
        <f t="shared" si="6"/>
        <v>3.0791027380952185E-2</v>
      </c>
      <c r="F219" s="39">
        <v>172121.8</v>
      </c>
      <c r="G219" s="73">
        <f t="shared" si="7"/>
        <v>3.9018087699999993</v>
      </c>
    </row>
    <row r="220" spans="2:7" ht="15.75">
      <c r="B220" s="49">
        <v>45929</v>
      </c>
      <c r="C220" s="50">
        <v>8.35</v>
      </c>
      <c r="D220" s="50">
        <v>8.9015541799999998</v>
      </c>
      <c r="E220" s="40">
        <f t="shared" si="6"/>
        <v>6.605439281437131E-2</v>
      </c>
      <c r="F220" s="39">
        <v>158592.4</v>
      </c>
      <c r="G220" s="73">
        <f t="shared" si="7"/>
        <v>4.0054619699999989</v>
      </c>
    </row>
    <row r="221" spans="2:7" ht="15.75">
      <c r="B221" s="49">
        <v>45926</v>
      </c>
      <c r="C221" s="50">
        <v>8.34</v>
      </c>
      <c r="D221" s="50">
        <v>8.7597921000000003</v>
      </c>
      <c r="E221" s="40">
        <f t="shared" si="6"/>
        <v>5.0334784172662017E-2</v>
      </c>
      <c r="F221" s="39">
        <v>296185.5</v>
      </c>
      <c r="G221" s="73">
        <f t="shared" si="7"/>
        <v>3.9585509699999997</v>
      </c>
    </row>
    <row r="222" spans="2:7" ht="15.75">
      <c r="B222" s="49">
        <v>45925</v>
      </c>
      <c r="C222" s="50">
        <v>8.27</v>
      </c>
      <c r="D222" s="50">
        <v>8.7541429799999992</v>
      </c>
      <c r="E222" s="40">
        <f t="shared" si="6"/>
        <v>5.8542077388149982E-2</v>
      </c>
      <c r="F222" s="39">
        <v>194302.2</v>
      </c>
      <c r="G222" s="73">
        <f t="shared" si="7"/>
        <v>3.8343989699999996</v>
      </c>
    </row>
    <row r="223" spans="2:7" ht="15.75">
      <c r="B223" s="49">
        <v>45924</v>
      </c>
      <c r="C223" s="50">
        <v>8.2100000000000009</v>
      </c>
      <c r="D223" s="50">
        <v>8.7626251899999996</v>
      </c>
      <c r="E223" s="40">
        <f t="shared" si="6"/>
        <v>6.731122898903763E-2</v>
      </c>
      <c r="F223" s="39">
        <v>525400.9</v>
      </c>
      <c r="G223" s="73">
        <f t="shared" si="7"/>
        <v>3.6800568399999993</v>
      </c>
    </row>
    <row r="224" spans="2:7" ht="15.75">
      <c r="B224" s="49">
        <v>45923</v>
      </c>
      <c r="C224" s="50">
        <v>8.18</v>
      </c>
      <c r="D224" s="50">
        <v>8.7641868499999998</v>
      </c>
      <c r="E224" s="40">
        <f t="shared" si="6"/>
        <v>7.1416485330073387E-2</v>
      </c>
      <c r="F224" s="39">
        <v>222576</v>
      </c>
      <c r="G224" s="73">
        <f t="shared" si="7"/>
        <v>3.2624802399999999</v>
      </c>
    </row>
    <row r="225" spans="2:7" ht="15.75">
      <c r="B225" s="49">
        <v>45922</v>
      </c>
      <c r="C225" s="50">
        <v>8.14</v>
      </c>
      <c r="D225" s="50">
        <v>8.7375710200000007</v>
      </c>
      <c r="E225" s="40">
        <f t="shared" si="6"/>
        <v>7.3411673218673146E-2</v>
      </c>
      <c r="F225" s="39">
        <v>184699.3</v>
      </c>
      <c r="G225" s="73">
        <f t="shared" si="7"/>
        <v>3.2707603399999998</v>
      </c>
    </row>
    <row r="226" spans="2:7" ht="15.75">
      <c r="B226" s="49">
        <v>45919</v>
      </c>
      <c r="C226" s="50">
        <v>8.2100000000000009</v>
      </c>
      <c r="D226" s="50">
        <v>8.7579659299999992</v>
      </c>
      <c r="E226" s="40">
        <f t="shared" si="6"/>
        <v>6.6743718635809746E-2</v>
      </c>
      <c r="F226" s="39">
        <v>240171.2</v>
      </c>
      <c r="G226" s="73">
        <f t="shared" si="7"/>
        <v>3.0902301299999997</v>
      </c>
    </row>
    <row r="227" spans="2:7" ht="15.75">
      <c r="B227" s="49">
        <v>45918</v>
      </c>
      <c r="C227" s="50">
        <v>8.18</v>
      </c>
      <c r="D227" s="50">
        <v>8.9188272200000007</v>
      </c>
      <c r="E227" s="40">
        <f t="shared" si="6"/>
        <v>9.0321176039119822E-2</v>
      </c>
      <c r="F227" s="39">
        <v>141304.79999999999</v>
      </c>
      <c r="G227" s="73">
        <f t="shared" si="7"/>
        <v>2.9059703999999993</v>
      </c>
    </row>
    <row r="228" spans="2:7" ht="15.75">
      <c r="B228" s="49">
        <v>45917</v>
      </c>
      <c r="C228" s="50">
        <v>8.27</v>
      </c>
      <c r="D228" s="50">
        <v>8.9386752299999994</v>
      </c>
      <c r="E228" s="40">
        <f t="shared" si="6"/>
        <v>8.085552962515119E-2</v>
      </c>
      <c r="F228" s="39">
        <v>357272</v>
      </c>
      <c r="G228" s="73">
        <f t="shared" si="7"/>
        <v>2.8335579199999996</v>
      </c>
    </row>
    <row r="229" spans="2:7" ht="15.75">
      <c r="B229" s="49">
        <v>45916</v>
      </c>
      <c r="C229" s="50">
        <v>8.24</v>
      </c>
      <c r="D229" s="50">
        <v>8.7757118199999997</v>
      </c>
      <c r="E229" s="40">
        <f t="shared" si="6"/>
        <v>6.5013570388349429E-2</v>
      </c>
      <c r="F229" s="39">
        <v>12247.1</v>
      </c>
      <c r="G229" s="73">
        <f t="shared" si="7"/>
        <v>2.9895052199999999</v>
      </c>
    </row>
    <row r="230" spans="2:7" ht="15.75">
      <c r="B230" s="49">
        <v>45915</v>
      </c>
      <c r="C230" s="50">
        <v>8.24</v>
      </c>
      <c r="D230" s="50">
        <v>8.7604923200000009</v>
      </c>
      <c r="E230" s="40">
        <f t="shared" si="6"/>
        <v>6.3166543689320509E-2</v>
      </c>
      <c r="F230" s="39">
        <v>113336.6</v>
      </c>
      <c r="G230" s="73">
        <f t="shared" si="7"/>
        <v>3.1042029199999996</v>
      </c>
    </row>
    <row r="231" spans="2:7" ht="15.75">
      <c r="B231" s="49">
        <v>45912</v>
      </c>
      <c r="C231" s="50">
        <v>8.25</v>
      </c>
      <c r="D231" s="50">
        <v>8.7468217700000004</v>
      </c>
      <c r="E231" s="40">
        <f t="shared" si="6"/>
        <v>6.0220820606060599E-2</v>
      </c>
      <c r="F231" s="39">
        <v>97760.42</v>
      </c>
      <c r="G231" s="73">
        <f t="shared" si="7"/>
        <v>3.0471942699999994</v>
      </c>
    </row>
    <row r="232" spans="2:7" ht="15.75">
      <c r="B232" s="49">
        <v>45911</v>
      </c>
      <c r="C232" s="50">
        <v>8.33</v>
      </c>
      <c r="D232" s="50">
        <v>8.7430897900000009</v>
      </c>
      <c r="E232" s="40">
        <f t="shared" si="6"/>
        <v>4.9590611044417754E-2</v>
      </c>
      <c r="F232" s="39">
        <v>111407</v>
      </c>
      <c r="G232" s="73">
        <f t="shared" si="7"/>
        <v>4.4872428499999995</v>
      </c>
    </row>
    <row r="233" spans="2:7" ht="15.75">
      <c r="B233" s="49">
        <v>45910</v>
      </c>
      <c r="C233" s="50">
        <v>8.26</v>
      </c>
      <c r="D233" s="50">
        <v>8.7393560699999995</v>
      </c>
      <c r="E233" s="40">
        <f t="shared" si="6"/>
        <v>5.8033422518159794E-2</v>
      </c>
      <c r="F233" s="39">
        <v>21918.82</v>
      </c>
      <c r="G233" s="73">
        <f t="shared" si="7"/>
        <v>4.47139708</v>
      </c>
    </row>
    <row r="234" spans="2:7" ht="15.75">
      <c r="B234" s="49">
        <v>45909</v>
      </c>
      <c r="C234" s="50">
        <v>8.27</v>
      </c>
      <c r="D234" s="50">
        <v>8.7125152700000008</v>
      </c>
      <c r="E234" s="40">
        <f t="shared" si="6"/>
        <v>5.3508496977025644E-2</v>
      </c>
      <c r="F234" s="39">
        <v>26214.35</v>
      </c>
      <c r="G234" s="73">
        <f t="shared" si="7"/>
        <v>4.5080752299999993</v>
      </c>
    </row>
    <row r="235" spans="2:7" ht="15.75">
      <c r="B235" s="49">
        <v>45908</v>
      </c>
      <c r="C235" s="50">
        <v>8.2799999999999994</v>
      </c>
      <c r="D235" s="50">
        <v>8.7080484400000007</v>
      </c>
      <c r="E235" s="40">
        <f t="shared" si="6"/>
        <v>5.1696671497584612E-2</v>
      </c>
      <c r="F235" s="39">
        <v>56469.17</v>
      </c>
      <c r="G235" s="73">
        <f t="shared" si="7"/>
        <v>4.7018462799999998</v>
      </c>
    </row>
    <row r="236" spans="2:7" ht="15.75">
      <c r="B236" s="49">
        <v>45905</v>
      </c>
      <c r="C236" s="50">
        <v>8.39</v>
      </c>
      <c r="D236" s="50">
        <v>8.69362016</v>
      </c>
      <c r="E236" s="40">
        <f t="shared" si="6"/>
        <v>3.6188338498212014E-2</v>
      </c>
      <c r="F236" s="39">
        <v>275102.8</v>
      </c>
      <c r="G236" s="73">
        <f t="shared" si="7"/>
        <v>4.9640546100000007</v>
      </c>
    </row>
    <row r="237" spans="2:7" ht="15.75">
      <c r="B237" s="49">
        <v>45904</v>
      </c>
      <c r="C237" s="50">
        <v>8.44</v>
      </c>
      <c r="D237" s="50">
        <v>8.6876346299999998</v>
      </c>
      <c r="E237" s="40">
        <f t="shared" si="6"/>
        <v>2.9340595971564021E-2</v>
      </c>
      <c r="F237" s="39">
        <v>58154.11</v>
      </c>
      <c r="G237" s="73">
        <f t="shared" si="7"/>
        <v>4.9184295100000011</v>
      </c>
    </row>
    <row r="238" spans="2:7" ht="15.75">
      <c r="B238" s="49">
        <v>45903</v>
      </c>
      <c r="C238" s="50">
        <v>8.39</v>
      </c>
      <c r="D238" s="50">
        <v>8.6773658200000003</v>
      </c>
      <c r="E238" s="40">
        <f t="shared" si="6"/>
        <v>3.4250991656734175E-2</v>
      </c>
      <c r="F238" s="39">
        <v>145805.4</v>
      </c>
      <c r="G238" s="73">
        <f t="shared" si="7"/>
        <v>5.151874300000002</v>
      </c>
    </row>
    <row r="239" spans="2:7" ht="15.75">
      <c r="B239" s="49">
        <v>45902</v>
      </c>
      <c r="C239" s="50">
        <v>8.3800000000000008</v>
      </c>
      <c r="D239" s="50">
        <v>8.6922620800000008</v>
      </c>
      <c r="E239" s="40">
        <f t="shared" si="6"/>
        <v>3.7262778042959521E-2</v>
      </c>
      <c r="F239" s="39">
        <v>278327</v>
      </c>
      <c r="G239" s="73">
        <f t="shared" si="7"/>
        <v>5.2672907000000011</v>
      </c>
    </row>
    <row r="240" spans="2:7" ht="15.75">
      <c r="B240" s="49">
        <v>45901</v>
      </c>
      <c r="C240" s="50">
        <v>8.34</v>
      </c>
      <c r="D240" s="50">
        <v>8.6901157100000006</v>
      </c>
      <c r="E240" s="40">
        <f t="shared" si="6"/>
        <v>4.1980300959232775E-2</v>
      </c>
      <c r="F240" s="39">
        <v>212439.9</v>
      </c>
      <c r="G240" s="73">
        <f t="shared" si="7"/>
        <v>5.0263961200000011</v>
      </c>
    </row>
    <row r="241" spans="2:7" ht="15.75">
      <c r="B241" s="49">
        <v>45898</v>
      </c>
      <c r="C241" s="50">
        <v>8.2200000000000006</v>
      </c>
      <c r="D241" s="50">
        <v>8.6865633100000004</v>
      </c>
      <c r="E241" s="40">
        <f t="shared" si="6"/>
        <v>5.6759526763990209E-2</v>
      </c>
      <c r="F241" s="39">
        <v>275775</v>
      </c>
      <c r="G241" s="73">
        <f t="shared" si="7"/>
        <v>5.0830428199999993</v>
      </c>
    </row>
    <row r="242" spans="2:7" ht="15.75">
      <c r="B242" s="49">
        <v>45897</v>
      </c>
      <c r="C242" s="50">
        <v>8.16</v>
      </c>
      <c r="D242" s="50">
        <v>8.7796275799999997</v>
      </c>
      <c r="E242" s="40">
        <f t="shared" si="6"/>
        <v>7.5934752450980358E-2</v>
      </c>
      <c r="F242" s="39">
        <v>111681.4</v>
      </c>
      <c r="G242" s="73">
        <f t="shared" si="7"/>
        <v>4.9113583199999997</v>
      </c>
    </row>
    <row r="243" spans="2:7" ht="15.75">
      <c r="B243" s="49">
        <v>45896</v>
      </c>
      <c r="C243" s="50">
        <v>8.15</v>
      </c>
      <c r="D243" s="50">
        <v>8.7566308100000008</v>
      </c>
      <c r="E243" s="40">
        <f t="shared" si="6"/>
        <v>7.4433228220858849E-2</v>
      </c>
      <c r="F243" s="39">
        <v>172033.5</v>
      </c>
      <c r="G243" s="73">
        <f t="shared" si="7"/>
        <v>4.9056561199999997</v>
      </c>
    </row>
    <row r="244" spans="2:7" ht="15.75">
      <c r="B244" s="49">
        <v>45895</v>
      </c>
      <c r="C244" s="50">
        <v>8.17</v>
      </c>
      <c r="D244" s="50">
        <v>8.7512730600000008</v>
      </c>
      <c r="E244" s="40">
        <f t="shared" si="6"/>
        <v>7.1147253365973162E-2</v>
      </c>
      <c r="F244" s="39">
        <v>39960.07</v>
      </c>
      <c r="G244" s="73">
        <f t="shared" si="7"/>
        <v>5.3461177199999996</v>
      </c>
    </row>
    <row r="245" spans="2:7" ht="15.75">
      <c r="B245" s="49">
        <v>45894</v>
      </c>
      <c r="C245" s="50">
        <v>8.17</v>
      </c>
      <c r="D245" s="50">
        <v>8.7449809700000003</v>
      </c>
      <c r="E245" s="40">
        <f t="shared" si="6"/>
        <v>7.0377107711138365E-2</v>
      </c>
      <c r="F245" s="39">
        <v>107824.3</v>
      </c>
      <c r="G245" s="73">
        <f t="shared" si="7"/>
        <v>5.5071986499999994</v>
      </c>
    </row>
    <row r="246" spans="2:7" ht="15.75">
      <c r="B246" s="49">
        <v>45891</v>
      </c>
      <c r="C246" s="50">
        <v>8.17</v>
      </c>
      <c r="D246" s="50">
        <v>8.73125982</v>
      </c>
      <c r="E246" s="40">
        <f t="shared" si="6"/>
        <v>6.8697652386780828E-2</v>
      </c>
      <c r="F246" s="39">
        <v>230856.1</v>
      </c>
      <c r="G246" s="73">
        <f t="shared" si="7"/>
        <v>5.49342971</v>
      </c>
    </row>
    <row r="247" spans="2:7" ht="15.75">
      <c r="B247" s="49">
        <v>45890</v>
      </c>
      <c r="C247" s="50">
        <v>8.1999999999999993</v>
      </c>
      <c r="D247" s="50">
        <v>8.69885135</v>
      </c>
      <c r="E247" s="40">
        <f t="shared" si="6"/>
        <v>6.083553048780499E-2</v>
      </c>
      <c r="F247" s="39">
        <v>4169.09</v>
      </c>
      <c r="G247" s="73">
        <f t="shared" si="7"/>
        <v>5.4265608099999998</v>
      </c>
    </row>
    <row r="248" spans="2:7" ht="15.75">
      <c r="B248" s="49">
        <v>45889</v>
      </c>
      <c r="C248" s="50">
        <v>8.19</v>
      </c>
      <c r="D248" s="50">
        <v>8.7131754299999997</v>
      </c>
      <c r="E248" s="40">
        <f t="shared" si="6"/>
        <v>6.3879783882783814E-2</v>
      </c>
      <c r="F248" s="39">
        <v>55911.47</v>
      </c>
      <c r="G248" s="73">
        <f t="shared" si="7"/>
        <v>5.6508977199999997</v>
      </c>
    </row>
    <row r="249" spans="2:7" ht="15.75">
      <c r="B249" s="49">
        <v>45888</v>
      </c>
      <c r="C249" s="50">
        <v>8.23</v>
      </c>
      <c r="D249" s="50">
        <v>8.71259023</v>
      </c>
      <c r="E249" s="40">
        <f t="shared" si="6"/>
        <v>5.8637938031591785E-2</v>
      </c>
      <c r="F249" s="39">
        <v>68892.320000000007</v>
      </c>
      <c r="G249" s="73">
        <f t="shared" si="7"/>
        <v>5.94293155</v>
      </c>
    </row>
    <row r="250" spans="2:7" ht="15.75">
      <c r="B250" s="49">
        <v>45887</v>
      </c>
      <c r="C250" s="50">
        <v>8.1999999999999993</v>
      </c>
      <c r="D250" s="50">
        <v>8.7559785899999998</v>
      </c>
      <c r="E250" s="40">
        <f t="shared" si="6"/>
        <v>6.780226707317083E-2</v>
      </c>
      <c r="F250" s="39">
        <v>513219.3</v>
      </c>
      <c r="G250" s="73">
        <f t="shared" si="7"/>
        <v>6.0177090299999989</v>
      </c>
    </row>
    <row r="251" spans="2:7" ht="15.75">
      <c r="B251" s="49">
        <v>45884</v>
      </c>
      <c r="C251" s="50">
        <v>8.16</v>
      </c>
      <c r="D251" s="50">
        <v>8.7741207400000008</v>
      </c>
      <c r="E251" s="40">
        <f t="shared" si="6"/>
        <v>7.5259894607843103E-2</v>
      </c>
      <c r="F251" s="39">
        <v>126944.8</v>
      </c>
      <c r="G251" s="73">
        <f t="shared" si="7"/>
        <v>5.6244866299999998</v>
      </c>
    </row>
    <row r="252" spans="2:7" ht="15.75">
      <c r="B252" s="49">
        <v>45883</v>
      </c>
      <c r="C252" s="50">
        <v>8.1999999999999993</v>
      </c>
      <c r="D252" s="50">
        <v>8.7807311499999994</v>
      </c>
      <c r="E252" s="40">
        <f t="shared" si="6"/>
        <v>7.0820871951219555E-2</v>
      </c>
      <c r="F252" s="39">
        <v>56327.95</v>
      </c>
      <c r="G252" s="73">
        <f t="shared" si="7"/>
        <v>5.7763420300000003</v>
      </c>
    </row>
    <row r="253" spans="2:7" ht="15.75">
      <c r="B253" s="49">
        <v>45882</v>
      </c>
      <c r="C253" s="50">
        <v>8.08</v>
      </c>
      <c r="D253" s="50">
        <v>8.7716423199999998</v>
      </c>
      <c r="E253" s="40">
        <f t="shared" si="6"/>
        <v>8.5599297029703036E-2</v>
      </c>
      <c r="F253" s="39">
        <v>1537809</v>
      </c>
      <c r="G253" s="73">
        <f t="shared" si="7"/>
        <v>5.8424302800000012</v>
      </c>
    </row>
    <row r="254" spans="2:7" ht="15.75">
      <c r="B254" s="49">
        <v>45881</v>
      </c>
      <c r="C254" s="50">
        <v>8.24</v>
      </c>
      <c r="D254" s="50">
        <v>8.7612732999999992</v>
      </c>
      <c r="E254" s="40">
        <f t="shared" si="6"/>
        <v>6.3261322815533871E-2</v>
      </c>
      <c r="F254" s="39">
        <v>95561.23</v>
      </c>
      <c r="G254" s="73">
        <f t="shared" si="7"/>
        <v>4.520536579999999</v>
      </c>
    </row>
    <row r="255" spans="2:7" ht="15.75">
      <c r="B255" s="49">
        <v>45880</v>
      </c>
      <c r="C255" s="50">
        <v>8.2100000000000009</v>
      </c>
      <c r="D255" s="50">
        <v>8.7551722099999996</v>
      </c>
      <c r="E255" s="40">
        <f t="shared" si="6"/>
        <v>6.6403436053593001E-2</v>
      </c>
      <c r="F255" s="39">
        <v>58596.97</v>
      </c>
      <c r="G255" s="73">
        <f t="shared" si="7"/>
        <v>4.8669812500000003</v>
      </c>
    </row>
    <row r="256" spans="2:7" ht="15.75">
      <c r="B256" s="49">
        <v>45877</v>
      </c>
      <c r="C256" s="50">
        <v>8.15</v>
      </c>
      <c r="D256" s="50">
        <v>8.7409998299999998</v>
      </c>
      <c r="E256" s="40">
        <f t="shared" si="6"/>
        <v>7.2515316564417009E-2</v>
      </c>
      <c r="F256" s="39">
        <v>219985.4</v>
      </c>
      <c r="G256" s="73">
        <f t="shared" si="7"/>
        <v>5.01861128</v>
      </c>
    </row>
    <row r="257" spans="2:7" ht="15.75">
      <c r="B257" s="49">
        <v>45876</v>
      </c>
      <c r="C257" s="50">
        <v>8.24</v>
      </c>
      <c r="D257" s="50">
        <v>8.7297584199999996</v>
      </c>
      <c r="E257" s="40">
        <f t="shared" si="6"/>
        <v>5.9436701456310637E-2</v>
      </c>
      <c r="F257" s="39">
        <v>318677.5</v>
      </c>
      <c r="G257" s="73">
        <f t="shared" si="7"/>
        <v>4.9166347799999999</v>
      </c>
    </row>
    <row r="258" spans="2:7" ht="15.75">
      <c r="B258" s="49">
        <v>45875</v>
      </c>
      <c r="C258" s="50">
        <v>8.2200000000000006</v>
      </c>
      <c r="D258" s="50">
        <v>8.6984827500000002</v>
      </c>
      <c r="E258" s="40">
        <f t="shared" si="6"/>
        <v>5.8209580291970653E-2</v>
      </c>
      <c r="F258" s="39">
        <v>229477.7</v>
      </c>
      <c r="G258" s="73">
        <f t="shared" si="7"/>
        <v>4.8682366800000008</v>
      </c>
    </row>
    <row r="259" spans="2:7" ht="15.75">
      <c r="B259" s="49">
        <v>45874</v>
      </c>
      <c r="C259" s="50">
        <v>8.15</v>
      </c>
      <c r="D259" s="50">
        <v>8.6940135699999992</v>
      </c>
      <c r="E259" s="40">
        <f t="shared" si="6"/>
        <v>6.6750131288343395E-2</v>
      </c>
      <c r="F259" s="39">
        <v>291598.90000000002</v>
      </c>
      <c r="G259" s="73">
        <f t="shared" si="7"/>
        <v>4.9056811800000002</v>
      </c>
    </row>
    <row r="260" spans="2:7" ht="15.75">
      <c r="B260" s="49">
        <v>45873</v>
      </c>
      <c r="C260" s="50">
        <v>8.16</v>
      </c>
      <c r="D260" s="50">
        <v>8.6928354599999995</v>
      </c>
      <c r="E260" s="40">
        <f t="shared" si="6"/>
        <v>6.529846323529398E-2</v>
      </c>
      <c r="F260" s="39">
        <v>261221.8</v>
      </c>
      <c r="G260" s="73">
        <f t="shared" si="7"/>
        <v>4.6456785100000006</v>
      </c>
    </row>
    <row r="261" spans="2:7" ht="15.75">
      <c r="B261" s="49">
        <v>45870</v>
      </c>
      <c r="C261" s="50">
        <v>8.15</v>
      </c>
      <c r="D261" s="50">
        <v>8.6817460700000009</v>
      </c>
      <c r="E261" s="40">
        <f t="shared" si="6"/>
        <v>6.5244916564417332E-2</v>
      </c>
      <c r="F261" s="39">
        <v>37432.42</v>
      </c>
      <c r="G261" s="73">
        <f t="shared" si="7"/>
        <v>4.4203370999999994</v>
      </c>
    </row>
    <row r="262" spans="2:7" ht="15.75">
      <c r="B262" s="49">
        <v>45869</v>
      </c>
      <c r="C262" s="50">
        <v>8.41</v>
      </c>
      <c r="D262" s="50">
        <v>8.6578257199999999</v>
      </c>
      <c r="E262" s="40">
        <f t="shared" si="6"/>
        <v>2.9467980975029784E-2</v>
      </c>
      <c r="F262" s="39">
        <v>269086.59999999998</v>
      </c>
      <c r="G262" s="73">
        <f t="shared" si="7"/>
        <v>4.5774448799999998</v>
      </c>
    </row>
    <row r="263" spans="2:7" ht="15.75">
      <c r="B263" s="49">
        <v>45868</v>
      </c>
      <c r="C263" s="50">
        <v>8.35</v>
      </c>
      <c r="D263" s="50">
        <v>8.7594452100000009</v>
      </c>
      <c r="E263" s="40">
        <f t="shared" si="6"/>
        <v>4.9035354491018035E-2</v>
      </c>
      <c r="F263" s="39">
        <v>104090.5</v>
      </c>
      <c r="G263" s="73">
        <f t="shared" si="7"/>
        <v>4.6056333799999996</v>
      </c>
    </row>
    <row r="264" spans="2:7" ht="15.75">
      <c r="B264" s="49">
        <v>45867</v>
      </c>
      <c r="C264" s="50">
        <v>8.3699999999999992</v>
      </c>
      <c r="D264" s="50">
        <v>8.7601589900000008</v>
      </c>
      <c r="E264" s="40">
        <f t="shared" si="6"/>
        <v>4.6613977299880816E-2</v>
      </c>
      <c r="F264" s="39">
        <v>105979.2</v>
      </c>
      <c r="G264" s="73">
        <f t="shared" si="7"/>
        <v>4.6153581799999994</v>
      </c>
    </row>
    <row r="265" spans="2:7" ht="15.75">
      <c r="B265" s="49">
        <v>45866</v>
      </c>
      <c r="C265" s="50">
        <v>8.27</v>
      </c>
      <c r="D265" s="50">
        <v>8.7413957999999994</v>
      </c>
      <c r="E265" s="40">
        <f t="shared" si="6"/>
        <v>5.7000701330108816E-2</v>
      </c>
      <c r="F265" s="39">
        <v>612495.1</v>
      </c>
      <c r="G265" s="73">
        <f t="shared" si="7"/>
        <v>4.7465611799999996</v>
      </c>
    </row>
    <row r="266" spans="2:7" ht="15.75">
      <c r="B266" s="49">
        <v>45863</v>
      </c>
      <c r="C266" s="50">
        <v>8.2899999999999991</v>
      </c>
      <c r="D266" s="50">
        <v>8.7372685899999993</v>
      </c>
      <c r="E266" s="40">
        <f t="shared" si="6"/>
        <v>5.3952785283474025E-2</v>
      </c>
      <c r="F266" s="39">
        <v>201041</v>
      </c>
      <c r="G266" s="73">
        <f t="shared" si="7"/>
        <v>4.37606158</v>
      </c>
    </row>
    <row r="267" spans="2:7" ht="15.75">
      <c r="B267" s="49">
        <v>45862</v>
      </c>
      <c r="C267" s="50">
        <v>8.2200000000000006</v>
      </c>
      <c r="D267" s="50">
        <v>8.7372825499999998</v>
      </c>
      <c r="E267" s="40">
        <f t="shared" ref="E267:E330" si="8">D267/C267-1</f>
        <v>6.2929750608272439E-2</v>
      </c>
      <c r="F267" s="39">
        <v>94055.360000000001</v>
      </c>
      <c r="G267" s="73">
        <f t="shared" ref="G267:G330" si="9">SUM(F267:F288)/1000000</f>
        <v>4.5381218800000003</v>
      </c>
    </row>
    <row r="268" spans="2:7" ht="15.75">
      <c r="B268" s="49">
        <v>45861</v>
      </c>
      <c r="C268" s="50">
        <v>8.26</v>
      </c>
      <c r="D268" s="50">
        <v>8.7287885900000006</v>
      </c>
      <c r="E268" s="40">
        <f t="shared" si="8"/>
        <v>5.6754066585956497E-2</v>
      </c>
      <c r="F268" s="39">
        <v>163987.20000000001</v>
      </c>
      <c r="G268" s="73">
        <f t="shared" si="9"/>
        <v>4.7462774200000011</v>
      </c>
    </row>
    <row r="269" spans="2:7" ht="15.75">
      <c r="B269" s="49">
        <v>45860</v>
      </c>
      <c r="C269" s="50">
        <v>8.16</v>
      </c>
      <c r="D269" s="50">
        <v>8.7280670600000008</v>
      </c>
      <c r="E269" s="40">
        <f t="shared" si="8"/>
        <v>6.9616061274509811E-2</v>
      </c>
      <c r="F269" s="39">
        <v>228506</v>
      </c>
      <c r="G269" s="73">
        <f t="shared" si="9"/>
        <v>4.7829113200000002</v>
      </c>
    </row>
    <row r="270" spans="2:7" ht="15.75">
      <c r="B270" s="49">
        <v>45859</v>
      </c>
      <c r="C270" s="50">
        <v>8.25</v>
      </c>
      <c r="D270" s="50">
        <v>8.7207033000000003</v>
      </c>
      <c r="E270" s="40">
        <f t="shared" si="8"/>
        <v>5.705494545454548E-2</v>
      </c>
      <c r="F270" s="39">
        <v>347945.3</v>
      </c>
      <c r="G270" s="73">
        <f t="shared" si="9"/>
        <v>4.7116478200000005</v>
      </c>
    </row>
    <row r="271" spans="2:7" ht="15.75">
      <c r="B271" s="49">
        <v>45856</v>
      </c>
      <c r="C271" s="50">
        <v>8.2200000000000006</v>
      </c>
      <c r="D271" s="50">
        <v>8.7171839000000002</v>
      </c>
      <c r="E271" s="40">
        <f t="shared" si="8"/>
        <v>6.0484659367396443E-2</v>
      </c>
      <c r="F271" s="39">
        <v>143669.79999999999</v>
      </c>
      <c r="G271" s="73">
        <f t="shared" si="9"/>
        <v>5.6699475199999991</v>
      </c>
    </row>
    <row r="272" spans="2:7" ht="15.75">
      <c r="B272" s="49">
        <v>45855</v>
      </c>
      <c r="C272" s="50">
        <v>8.27</v>
      </c>
      <c r="D272" s="50">
        <v>8.7269910100000008</v>
      </c>
      <c r="E272" s="40">
        <f t="shared" si="8"/>
        <v>5.5258888754534663E-2</v>
      </c>
      <c r="F272" s="39">
        <v>119996.9</v>
      </c>
      <c r="G272" s="73">
        <f t="shared" si="9"/>
        <v>6.1351406200000005</v>
      </c>
    </row>
    <row r="273" spans="2:7" ht="15.75">
      <c r="B273" s="49">
        <v>45854</v>
      </c>
      <c r="C273" s="50">
        <v>8.2899999999999991</v>
      </c>
      <c r="D273" s="50">
        <v>8.7131511600000007</v>
      </c>
      <c r="E273" s="40">
        <f t="shared" si="8"/>
        <v>5.1043565741857755E-2</v>
      </c>
      <c r="F273" s="39">
        <v>278800.2</v>
      </c>
      <c r="G273" s="73">
        <f t="shared" si="9"/>
        <v>6.5042512200000004</v>
      </c>
    </row>
    <row r="274" spans="2:7" ht="15.75">
      <c r="B274" s="49">
        <v>45853</v>
      </c>
      <c r="C274" s="50">
        <v>8.18</v>
      </c>
      <c r="D274" s="50">
        <v>8.7277580799999992</v>
      </c>
      <c r="E274" s="40">
        <f t="shared" si="8"/>
        <v>6.6963090464547514E-2</v>
      </c>
      <c r="F274" s="39">
        <v>122416.2</v>
      </c>
      <c r="G274" s="73">
        <f t="shared" si="9"/>
        <v>6.3226473899999993</v>
      </c>
    </row>
    <row r="275" spans="2:7" ht="15.75">
      <c r="B275" s="49">
        <v>45852</v>
      </c>
      <c r="C275" s="50">
        <v>8.2899999999999991</v>
      </c>
      <c r="D275" s="50">
        <v>8.7438983399999994</v>
      </c>
      <c r="E275" s="40">
        <f t="shared" si="8"/>
        <v>5.47525138721352E-2</v>
      </c>
      <c r="F275" s="39">
        <v>215915.3</v>
      </c>
      <c r="G275" s="73">
        <f t="shared" si="9"/>
        <v>6.3251846900000004</v>
      </c>
    </row>
    <row r="276" spans="2:7" ht="15.75">
      <c r="B276" s="49">
        <v>45849</v>
      </c>
      <c r="C276" s="50">
        <v>8.25</v>
      </c>
      <c r="D276" s="50">
        <v>8.7392517600000001</v>
      </c>
      <c r="E276" s="40">
        <f t="shared" si="8"/>
        <v>5.9303243636363634E-2</v>
      </c>
      <c r="F276" s="39">
        <v>442005.9</v>
      </c>
      <c r="G276" s="73">
        <f t="shared" si="9"/>
        <v>6.2390751899999994</v>
      </c>
    </row>
    <row r="277" spans="2:7" ht="15.75">
      <c r="B277" s="49">
        <v>45848</v>
      </c>
      <c r="C277" s="50">
        <v>8.19</v>
      </c>
      <c r="D277" s="50">
        <v>8.7294956300000006</v>
      </c>
      <c r="E277" s="40">
        <f t="shared" si="8"/>
        <v>6.5872482295482371E-2</v>
      </c>
      <c r="F277" s="39">
        <v>210227</v>
      </c>
      <c r="G277" s="73">
        <f t="shared" si="9"/>
        <v>6.15945199</v>
      </c>
    </row>
    <row r="278" spans="2:7" ht="15.75">
      <c r="B278" s="49">
        <v>45847</v>
      </c>
      <c r="C278" s="50">
        <v>8.2200000000000006</v>
      </c>
      <c r="D278" s="50">
        <v>8.7430285100000003</v>
      </c>
      <c r="E278" s="40">
        <f t="shared" si="8"/>
        <v>6.3628772506082676E-2</v>
      </c>
      <c r="F278" s="39">
        <v>118008.9</v>
      </c>
      <c r="G278" s="73">
        <f t="shared" si="9"/>
        <v>6.1183248900000002</v>
      </c>
    </row>
    <row r="279" spans="2:7" ht="15.75">
      <c r="B279" s="49">
        <v>45846</v>
      </c>
      <c r="C279" s="50">
        <v>8.2799999999999994</v>
      </c>
      <c r="D279" s="50">
        <v>8.7606179100000006</v>
      </c>
      <c r="E279" s="40">
        <f t="shared" si="8"/>
        <v>5.8045641304347972E-2</v>
      </c>
      <c r="F279" s="39">
        <v>270279.40000000002</v>
      </c>
      <c r="G279" s="73">
        <f t="shared" si="9"/>
        <v>6.4192152900000012</v>
      </c>
    </row>
    <row r="280" spans="2:7" ht="15.75">
      <c r="B280" s="49">
        <v>45845</v>
      </c>
      <c r="C280" s="50">
        <v>8.19</v>
      </c>
      <c r="D280" s="50">
        <v>8.7738364999999998</v>
      </c>
      <c r="E280" s="40">
        <f t="shared" si="8"/>
        <v>7.1286507936507926E-2</v>
      </c>
      <c r="F280" s="39">
        <v>266922.2</v>
      </c>
      <c r="G280" s="73">
        <f t="shared" si="9"/>
        <v>6.2831116900000001</v>
      </c>
    </row>
    <row r="281" spans="2:7" ht="15.75">
      <c r="B281" s="49">
        <v>45842</v>
      </c>
      <c r="C281" s="50">
        <v>8.2799999999999994</v>
      </c>
      <c r="D281" s="50">
        <v>8.7882962800000008</v>
      </c>
      <c r="E281" s="40">
        <f t="shared" si="8"/>
        <v>6.1388439613526691E-2</v>
      </c>
      <c r="F281" s="39">
        <v>31596.23</v>
      </c>
      <c r="G281" s="73">
        <f t="shared" si="9"/>
        <v>6.0502183900000004</v>
      </c>
    </row>
    <row r="282" spans="2:7" ht="15.75">
      <c r="B282" s="49">
        <v>45841</v>
      </c>
      <c r="C282" s="50">
        <v>8.23</v>
      </c>
      <c r="D282" s="50">
        <v>8.7913517199999998</v>
      </c>
      <c r="E282" s="40">
        <f t="shared" si="8"/>
        <v>6.8207985419197925E-2</v>
      </c>
      <c r="F282" s="39">
        <v>35880.39</v>
      </c>
      <c r="G282" s="73">
        <f t="shared" si="9"/>
        <v>6.5749917600000005</v>
      </c>
    </row>
    <row r="283" spans="2:7" ht="15.75">
      <c r="B283" s="49">
        <v>45840</v>
      </c>
      <c r="C283" s="50">
        <v>8.17</v>
      </c>
      <c r="D283" s="50">
        <v>8.7848609500000006</v>
      </c>
      <c r="E283" s="40">
        <f t="shared" si="8"/>
        <v>7.525837821297432E-2</v>
      </c>
      <c r="F283" s="39">
        <v>194540.2</v>
      </c>
      <c r="G283" s="73">
        <f t="shared" si="9"/>
        <v>6.8537023699999997</v>
      </c>
    </row>
    <row r="284" spans="2:7" ht="15.75">
      <c r="B284" s="49">
        <v>45839</v>
      </c>
      <c r="C284" s="50">
        <v>8.3000000000000007</v>
      </c>
      <c r="D284" s="50">
        <v>8.7801080299999992</v>
      </c>
      <c r="E284" s="40">
        <f t="shared" si="8"/>
        <v>5.7844340963855156E-2</v>
      </c>
      <c r="F284" s="39">
        <v>297275.09999999998</v>
      </c>
      <c r="G284" s="73">
        <f t="shared" si="9"/>
        <v>6.9390031700000003</v>
      </c>
    </row>
    <row r="285" spans="2:7" ht="15.75">
      <c r="B285" s="49">
        <v>45838</v>
      </c>
      <c r="C285" s="50">
        <v>8.39</v>
      </c>
      <c r="D285" s="50">
        <v>8.7745311200000007</v>
      </c>
      <c r="E285" s="40">
        <f t="shared" si="8"/>
        <v>4.583207628128716E-2</v>
      </c>
      <c r="F285" s="39">
        <v>113815.3</v>
      </c>
      <c r="G285" s="73">
        <f t="shared" si="9"/>
        <v>6.8034771699999999</v>
      </c>
    </row>
    <row r="286" spans="2:7" ht="15.75">
      <c r="B286" s="49">
        <v>45835</v>
      </c>
      <c r="C286" s="50">
        <v>8.32</v>
      </c>
      <c r="D286" s="50">
        <v>8.82708242</v>
      </c>
      <c r="E286" s="40">
        <f t="shared" si="8"/>
        <v>6.0947406249999947E-2</v>
      </c>
      <c r="F286" s="39">
        <v>237182.2</v>
      </c>
      <c r="G286" s="73">
        <f t="shared" si="9"/>
        <v>6.82144087</v>
      </c>
    </row>
    <row r="287" spans="2:7" ht="15.75">
      <c r="B287" s="49">
        <v>45834</v>
      </c>
      <c r="C287" s="50">
        <v>8.3699999999999992</v>
      </c>
      <c r="D287" s="50">
        <v>8.8223930900000003</v>
      </c>
      <c r="E287" s="40">
        <f t="shared" si="8"/>
        <v>5.4049353643966569E-2</v>
      </c>
      <c r="F287" s="39">
        <v>241995.5</v>
      </c>
      <c r="G287" s="73">
        <f t="shared" si="9"/>
        <v>6.879703769999999</v>
      </c>
    </row>
    <row r="288" spans="2:7" ht="15.75">
      <c r="B288" s="49">
        <v>45833</v>
      </c>
      <c r="C288" s="50">
        <v>8.4</v>
      </c>
      <c r="D288" s="50">
        <v>8.8075002900000001</v>
      </c>
      <c r="E288" s="40">
        <f t="shared" si="8"/>
        <v>4.8511939285714289E-2</v>
      </c>
      <c r="F288" s="39">
        <v>363101.3</v>
      </c>
      <c r="G288" s="73">
        <f t="shared" si="9"/>
        <v>6.6860237099999988</v>
      </c>
    </row>
    <row r="289" spans="2:7" ht="15.75">
      <c r="B289" s="49">
        <v>45832</v>
      </c>
      <c r="C289" s="50">
        <v>8.3699999999999992</v>
      </c>
      <c r="D289" s="50">
        <v>8.8119695300000007</v>
      </c>
      <c r="E289" s="40">
        <f t="shared" si="8"/>
        <v>5.2804005973715817E-2</v>
      </c>
      <c r="F289" s="39">
        <v>302210.90000000002</v>
      </c>
      <c r="G289" s="73">
        <f t="shared" si="9"/>
        <v>6.4084264899999992</v>
      </c>
    </row>
    <row r="290" spans="2:7" ht="15.75">
      <c r="B290" s="49">
        <v>45831</v>
      </c>
      <c r="C290" s="50">
        <v>8.3699999999999992</v>
      </c>
      <c r="D290" s="50">
        <v>8.8047893800000008</v>
      </c>
      <c r="E290" s="40">
        <f t="shared" si="8"/>
        <v>5.1946162485065894E-2</v>
      </c>
      <c r="F290" s="39">
        <v>200621.1</v>
      </c>
      <c r="G290" s="73">
        <f t="shared" si="9"/>
        <v>6.6811721899999998</v>
      </c>
    </row>
    <row r="291" spans="2:7" ht="15.75">
      <c r="B291" s="49">
        <v>45828</v>
      </c>
      <c r="C291" s="50">
        <v>8.42</v>
      </c>
      <c r="D291" s="50">
        <v>8.8022433400000004</v>
      </c>
      <c r="E291" s="40">
        <f t="shared" si="8"/>
        <v>4.5397071258907351E-2</v>
      </c>
      <c r="F291" s="39">
        <v>157242.5</v>
      </c>
      <c r="G291" s="73">
        <f t="shared" si="9"/>
        <v>6.5080410399999993</v>
      </c>
    </row>
    <row r="292" spans="2:7" ht="15.75">
      <c r="B292" s="49">
        <v>45826</v>
      </c>
      <c r="C292" s="50">
        <v>8.43</v>
      </c>
      <c r="D292" s="50">
        <v>8.7870912299999997</v>
      </c>
      <c r="E292" s="40">
        <f t="shared" si="8"/>
        <v>4.2359576512455588E-2</v>
      </c>
      <c r="F292" s="39">
        <v>1306245</v>
      </c>
      <c r="G292" s="73">
        <f t="shared" si="9"/>
        <v>6.4947394399999991</v>
      </c>
    </row>
    <row r="293" spans="2:7" ht="15.75">
      <c r="B293" s="49">
        <v>45825</v>
      </c>
      <c r="C293" s="50">
        <v>8.27</v>
      </c>
      <c r="D293" s="50">
        <v>8.7855588600000001</v>
      </c>
      <c r="E293" s="40">
        <f t="shared" si="8"/>
        <v>6.2340853688028997E-2</v>
      </c>
      <c r="F293" s="39">
        <v>608862.9</v>
      </c>
      <c r="G293" s="73">
        <f t="shared" si="9"/>
        <v>5.2488427700000004</v>
      </c>
    </row>
    <row r="294" spans="2:7" ht="15.75">
      <c r="B294" s="49">
        <v>45824</v>
      </c>
      <c r="C294" s="50">
        <v>8.25</v>
      </c>
      <c r="D294" s="50">
        <v>8.7876086000000004</v>
      </c>
      <c r="E294" s="40">
        <f t="shared" si="8"/>
        <v>6.5164678787878794E-2</v>
      </c>
      <c r="F294" s="39">
        <v>489107.5</v>
      </c>
      <c r="G294" s="73">
        <f t="shared" si="9"/>
        <v>4.9453258700000013</v>
      </c>
    </row>
    <row r="295" spans="2:7" ht="15.75">
      <c r="B295" s="49">
        <v>45821</v>
      </c>
      <c r="C295" s="50">
        <v>8.15</v>
      </c>
      <c r="D295" s="50">
        <v>8.7878904999999996</v>
      </c>
      <c r="E295" s="40">
        <f t="shared" si="8"/>
        <v>7.8268773006134884E-2</v>
      </c>
      <c r="F295" s="39">
        <v>97196.37</v>
      </c>
      <c r="G295" s="73">
        <f t="shared" si="9"/>
        <v>4.9089301700000005</v>
      </c>
    </row>
    <row r="296" spans="2:7" ht="15.75">
      <c r="B296" s="49">
        <v>45820</v>
      </c>
      <c r="C296" s="50">
        <v>8.08</v>
      </c>
      <c r="D296" s="50">
        <v>8.7788780099999997</v>
      </c>
      <c r="E296" s="40">
        <f t="shared" si="8"/>
        <v>8.6494803217821659E-2</v>
      </c>
      <c r="F296" s="39">
        <v>124953.5</v>
      </c>
      <c r="G296" s="73">
        <f t="shared" si="9"/>
        <v>5.1212679999999997</v>
      </c>
    </row>
    <row r="297" spans="2:7" ht="15.75">
      <c r="B297" s="49">
        <v>45819</v>
      </c>
      <c r="C297" s="50">
        <v>8.18</v>
      </c>
      <c r="D297" s="50">
        <v>8.7726269699999992</v>
      </c>
      <c r="E297" s="40">
        <f t="shared" si="8"/>
        <v>7.2448284841075683E-2</v>
      </c>
      <c r="F297" s="39">
        <v>129805.8</v>
      </c>
      <c r="G297" s="73">
        <f t="shared" si="9"/>
        <v>5.5204890999999998</v>
      </c>
    </row>
    <row r="298" spans="2:7" ht="15.75">
      <c r="B298" s="49">
        <v>45818</v>
      </c>
      <c r="C298" s="50">
        <v>8.15</v>
      </c>
      <c r="D298" s="50">
        <v>8.7718692600000008</v>
      </c>
      <c r="E298" s="40">
        <f t="shared" si="8"/>
        <v>7.6302976687116608E-2</v>
      </c>
      <c r="F298" s="39">
        <v>362382.7</v>
      </c>
      <c r="G298" s="73">
        <f t="shared" si="9"/>
        <v>5.6832057999999996</v>
      </c>
    </row>
    <row r="299" spans="2:7" ht="15.75">
      <c r="B299" s="49">
        <v>45817</v>
      </c>
      <c r="C299" s="50">
        <v>8.23</v>
      </c>
      <c r="D299" s="50">
        <v>8.7771565999999996</v>
      </c>
      <c r="E299" s="40">
        <f t="shared" si="8"/>
        <v>6.6483183475090968E-2</v>
      </c>
      <c r="F299" s="39">
        <v>169099.9</v>
      </c>
      <c r="G299" s="73">
        <f t="shared" si="9"/>
        <v>6.1487904000000002</v>
      </c>
    </row>
    <row r="300" spans="2:7" ht="15.75">
      <c r="B300" s="49">
        <v>45814</v>
      </c>
      <c r="C300" s="50">
        <v>8.23</v>
      </c>
      <c r="D300" s="50">
        <v>8.77379219</v>
      </c>
      <c r="E300" s="40">
        <f t="shared" si="8"/>
        <v>6.6074385176184691E-2</v>
      </c>
      <c r="F300" s="39">
        <v>418899.3</v>
      </c>
      <c r="G300" s="73">
        <f t="shared" si="9"/>
        <v>6.0986469999999997</v>
      </c>
    </row>
    <row r="301" spans="2:7" ht="15.75">
      <c r="B301" s="49">
        <v>45813</v>
      </c>
      <c r="C301" s="50">
        <v>8.25</v>
      </c>
      <c r="D301" s="50">
        <v>8.7587374899999997</v>
      </c>
      <c r="E301" s="40">
        <f t="shared" si="8"/>
        <v>6.1665150303030325E-2</v>
      </c>
      <c r="F301" s="39">
        <v>134175.79999999999</v>
      </c>
      <c r="G301" s="73">
        <f t="shared" si="9"/>
        <v>5.8407161000000007</v>
      </c>
    </row>
    <row r="302" spans="2:7" ht="15.75">
      <c r="B302" s="49">
        <v>45812</v>
      </c>
      <c r="C302" s="50">
        <v>8.27</v>
      </c>
      <c r="D302" s="50">
        <v>8.7673875399999996</v>
      </c>
      <c r="E302" s="40">
        <f t="shared" si="8"/>
        <v>6.0143596130592503E-2</v>
      </c>
      <c r="F302" s="39">
        <v>34028.9</v>
      </c>
      <c r="G302" s="73">
        <f t="shared" si="9"/>
        <v>5.849295800000001</v>
      </c>
    </row>
    <row r="303" spans="2:7" ht="15.75">
      <c r="B303" s="49">
        <v>45811</v>
      </c>
      <c r="C303" s="50">
        <v>8.27</v>
      </c>
      <c r="D303" s="50">
        <v>8.7614775700000003</v>
      </c>
      <c r="E303" s="40">
        <f t="shared" si="8"/>
        <v>5.9428968561064277E-2</v>
      </c>
      <c r="F303" s="39">
        <v>556369.6</v>
      </c>
      <c r="G303" s="73">
        <f t="shared" si="9"/>
        <v>5.8954216000000006</v>
      </c>
    </row>
    <row r="304" spans="2:7" ht="15.75">
      <c r="B304" s="49">
        <v>45810</v>
      </c>
      <c r="C304" s="50">
        <v>8.2799999999999994</v>
      </c>
      <c r="D304" s="50">
        <v>8.75661925</v>
      </c>
      <c r="E304" s="40">
        <f t="shared" si="8"/>
        <v>5.7562711352657114E-2</v>
      </c>
      <c r="F304" s="39">
        <v>314591</v>
      </c>
      <c r="G304" s="73">
        <f t="shared" si="9"/>
        <v>5.8167424000000008</v>
      </c>
    </row>
    <row r="305" spans="2:7" ht="15.75">
      <c r="B305" s="49">
        <v>45807</v>
      </c>
      <c r="C305" s="50">
        <v>8.3000000000000007</v>
      </c>
      <c r="D305" s="50">
        <v>8.76762394</v>
      </c>
      <c r="E305" s="40">
        <f t="shared" si="8"/>
        <v>5.6340233734939682E-2</v>
      </c>
      <c r="F305" s="39">
        <v>279841</v>
      </c>
      <c r="G305" s="73">
        <f t="shared" si="9"/>
        <v>5.6467033000000013</v>
      </c>
    </row>
    <row r="306" spans="2:7" ht="15.75">
      <c r="B306" s="49">
        <v>45806</v>
      </c>
      <c r="C306" s="50">
        <v>8.34</v>
      </c>
      <c r="D306" s="50">
        <v>8.8747537399999992</v>
      </c>
      <c r="E306" s="40">
        <f t="shared" si="8"/>
        <v>6.4119153477218083E-2</v>
      </c>
      <c r="F306" s="39">
        <v>161749.1</v>
      </c>
      <c r="G306" s="73">
        <f t="shared" si="9"/>
        <v>5.6243924000000014</v>
      </c>
    </row>
    <row r="307" spans="2:7" ht="15.75">
      <c r="B307" s="49">
        <v>45805</v>
      </c>
      <c r="C307" s="50">
        <v>8.33</v>
      </c>
      <c r="D307" s="50">
        <v>8.87509266</v>
      </c>
      <c r="E307" s="40">
        <f t="shared" si="8"/>
        <v>6.5437294117647093E-2</v>
      </c>
      <c r="F307" s="39">
        <v>131779</v>
      </c>
      <c r="G307" s="73">
        <f t="shared" si="9"/>
        <v>5.5955809000000007</v>
      </c>
    </row>
    <row r="308" spans="2:7" ht="15.75">
      <c r="B308" s="49">
        <v>45804</v>
      </c>
      <c r="C308" s="50">
        <v>8.33</v>
      </c>
      <c r="D308" s="50">
        <v>8.8864524500000002</v>
      </c>
      <c r="E308" s="40">
        <f t="shared" si="8"/>
        <v>6.6801014405762249E-2</v>
      </c>
      <c r="F308" s="39">
        <v>295445.09999999998</v>
      </c>
      <c r="G308" s="73">
        <f t="shared" si="9"/>
        <v>5.6013143000000003</v>
      </c>
    </row>
    <row r="309" spans="2:7" ht="15.75">
      <c r="B309" s="49">
        <v>45803</v>
      </c>
      <c r="C309" s="50">
        <v>8.34</v>
      </c>
      <c r="D309" s="50">
        <v>8.8578301100000001</v>
      </c>
      <c r="E309" s="40">
        <f t="shared" si="8"/>
        <v>6.20899412470024E-2</v>
      </c>
      <c r="F309" s="39">
        <v>48315.44</v>
      </c>
      <c r="G309" s="73">
        <f t="shared" si="9"/>
        <v>5.4111561000000004</v>
      </c>
    </row>
    <row r="310" spans="2:7" ht="15.75">
      <c r="B310" s="49">
        <v>45800</v>
      </c>
      <c r="C310" s="50">
        <v>8.36</v>
      </c>
      <c r="D310" s="50">
        <v>8.8507575000000003</v>
      </c>
      <c r="E310" s="40">
        <f t="shared" si="8"/>
        <v>5.87030502392345E-2</v>
      </c>
      <c r="F310" s="39">
        <v>85504.08</v>
      </c>
      <c r="G310" s="73">
        <f t="shared" si="9"/>
        <v>5.6010587599999999</v>
      </c>
    </row>
    <row r="311" spans="2:7" ht="15.75">
      <c r="B311" s="49">
        <v>45799</v>
      </c>
      <c r="C311" s="50">
        <v>8.36</v>
      </c>
      <c r="D311" s="50">
        <v>8.8490402699999997</v>
      </c>
      <c r="E311" s="40">
        <f t="shared" si="8"/>
        <v>5.8497639952153069E-2</v>
      </c>
      <c r="F311" s="39">
        <v>574956.6</v>
      </c>
      <c r="G311" s="73">
        <f t="shared" si="9"/>
        <v>6.1594215800000001</v>
      </c>
    </row>
    <row r="312" spans="2:7" ht="15.75">
      <c r="B312" s="49">
        <v>45798</v>
      </c>
      <c r="C312" s="50">
        <v>8.31</v>
      </c>
      <c r="D312" s="50">
        <v>8.8395557199999999</v>
      </c>
      <c r="E312" s="40">
        <f t="shared" si="8"/>
        <v>6.3725116726835118E-2</v>
      </c>
      <c r="F312" s="39">
        <v>27489.95</v>
      </c>
      <c r="G312" s="73">
        <f t="shared" si="9"/>
        <v>6.0218264800000005</v>
      </c>
    </row>
    <row r="313" spans="2:7" ht="15.75">
      <c r="B313" s="49">
        <v>45797</v>
      </c>
      <c r="C313" s="50">
        <v>8.36</v>
      </c>
      <c r="D313" s="50">
        <v>8.8648663899999995</v>
      </c>
      <c r="E313" s="40">
        <f t="shared" si="8"/>
        <v>6.0390716507177089E-2</v>
      </c>
      <c r="F313" s="39">
        <v>143940.9</v>
      </c>
      <c r="G313" s="73">
        <f t="shared" si="9"/>
        <v>6.1101123299999998</v>
      </c>
    </row>
    <row r="314" spans="2:7" ht="15.75">
      <c r="B314" s="49">
        <v>45796</v>
      </c>
      <c r="C314" s="50">
        <v>8.31</v>
      </c>
      <c r="D314" s="50">
        <v>8.8690906500000004</v>
      </c>
      <c r="E314" s="40">
        <f t="shared" si="8"/>
        <v>6.7279259927797819E-2</v>
      </c>
      <c r="F314" s="39">
        <v>60348.33</v>
      </c>
      <c r="G314" s="73">
        <f t="shared" si="9"/>
        <v>6.3636937300000005</v>
      </c>
    </row>
    <row r="315" spans="2:7" ht="15.75">
      <c r="B315" s="49">
        <v>45793</v>
      </c>
      <c r="C315" s="50">
        <v>8.4</v>
      </c>
      <c r="D315" s="50">
        <v>8.8395958300000004</v>
      </c>
      <c r="E315" s="40">
        <f t="shared" si="8"/>
        <v>5.2332836904761981E-2</v>
      </c>
      <c r="F315" s="39">
        <v>305346</v>
      </c>
      <c r="G315" s="73">
        <f t="shared" si="9"/>
        <v>6.4423048000000005</v>
      </c>
    </row>
    <row r="316" spans="2:7" ht="15.75">
      <c r="B316" s="49">
        <v>45792</v>
      </c>
      <c r="C316" s="50">
        <v>8.2899999999999991</v>
      </c>
      <c r="D316" s="50">
        <v>8.8222137899999993</v>
      </c>
      <c r="E316" s="40">
        <f t="shared" si="8"/>
        <v>6.4199492159227933E-2</v>
      </c>
      <c r="F316" s="39">
        <v>452711.8</v>
      </c>
      <c r="G316" s="73">
        <f t="shared" si="9"/>
        <v>6.5724199000000008</v>
      </c>
    </row>
    <row r="317" spans="2:7" ht="15.75">
      <c r="B317" s="49">
        <v>45791</v>
      </c>
      <c r="C317" s="50">
        <v>8.3800000000000008</v>
      </c>
      <c r="D317" s="50">
        <v>8.8058586600000002</v>
      </c>
      <c r="E317" s="40">
        <f t="shared" si="8"/>
        <v>5.0818455847255306E-2</v>
      </c>
      <c r="F317" s="39">
        <v>309534.2</v>
      </c>
      <c r="G317" s="73">
        <f t="shared" si="9"/>
        <v>6.7598403999999999</v>
      </c>
    </row>
    <row r="318" spans="2:7" ht="15.75">
      <c r="B318" s="49">
        <v>45790</v>
      </c>
      <c r="C318" s="50">
        <v>8.48</v>
      </c>
      <c r="D318" s="50">
        <v>8.8217657500000008</v>
      </c>
      <c r="E318" s="40">
        <f t="shared" si="8"/>
        <v>4.0302564858490708E-2</v>
      </c>
      <c r="F318" s="39">
        <v>524174.6</v>
      </c>
      <c r="G318" s="73">
        <f t="shared" si="9"/>
        <v>6.6027035999999999</v>
      </c>
    </row>
    <row r="319" spans="2:7" ht="15.75">
      <c r="B319" s="49">
        <v>45789</v>
      </c>
      <c r="C319" s="50">
        <v>8.26</v>
      </c>
      <c r="D319" s="50">
        <v>8.8113659700000007</v>
      </c>
      <c r="E319" s="40">
        <f t="shared" si="8"/>
        <v>6.6751328087167217E-2</v>
      </c>
      <c r="F319" s="39">
        <v>292522.5</v>
      </c>
      <c r="G319" s="73">
        <f t="shared" si="9"/>
        <v>6.3697207999999987</v>
      </c>
    </row>
    <row r="320" spans="2:7" ht="15.75">
      <c r="B320" s="49">
        <v>45786</v>
      </c>
      <c r="C320" s="50">
        <v>8.34</v>
      </c>
      <c r="D320" s="50">
        <v>8.8154362099999997</v>
      </c>
      <c r="E320" s="40">
        <f t="shared" si="8"/>
        <v>5.7006739808153517E-2</v>
      </c>
      <c r="F320" s="39">
        <v>827967.3</v>
      </c>
      <c r="G320" s="73">
        <f t="shared" si="9"/>
        <v>6.8118273999999994</v>
      </c>
    </row>
    <row r="321" spans="2:7" ht="15.75">
      <c r="B321" s="49">
        <v>45785</v>
      </c>
      <c r="C321" s="50">
        <v>8.33</v>
      </c>
      <c r="D321" s="50">
        <v>8.8015627399999996</v>
      </c>
      <c r="E321" s="40">
        <f t="shared" si="8"/>
        <v>5.6610172869147712E-2</v>
      </c>
      <c r="F321" s="39">
        <v>118956.5</v>
      </c>
      <c r="G321" s="73">
        <f t="shared" si="9"/>
        <v>6.8700798999999995</v>
      </c>
    </row>
    <row r="322" spans="2:7" ht="15.75">
      <c r="B322" s="49">
        <v>45784</v>
      </c>
      <c r="C322" s="50">
        <v>8.36</v>
      </c>
      <c r="D322" s="50">
        <v>8.7576158399999997</v>
      </c>
      <c r="E322" s="40">
        <f t="shared" si="8"/>
        <v>4.7561703349282336E-2</v>
      </c>
      <c r="F322" s="39">
        <v>160968.4</v>
      </c>
      <c r="G322" s="73">
        <f t="shared" si="9"/>
        <v>7.0024701</v>
      </c>
    </row>
    <row r="323" spans="2:7" ht="15.75">
      <c r="B323" s="49">
        <v>45783</v>
      </c>
      <c r="C323" s="50">
        <v>8.27</v>
      </c>
      <c r="D323" s="50">
        <v>8.7454765600000002</v>
      </c>
      <c r="E323" s="40">
        <f t="shared" si="8"/>
        <v>5.7494142684401561E-2</v>
      </c>
      <c r="F323" s="39">
        <v>142755.5</v>
      </c>
      <c r="G323" s="73">
        <f t="shared" si="9"/>
        <v>6.9910730999999995</v>
      </c>
    </row>
    <row r="324" spans="2:7" ht="15.75">
      <c r="B324" s="49">
        <v>45782</v>
      </c>
      <c r="C324" s="50">
        <v>8.1999999999999993</v>
      </c>
      <c r="D324" s="50">
        <v>8.7178354700000007</v>
      </c>
      <c r="E324" s="40">
        <f t="shared" si="8"/>
        <v>6.3150667073170963E-2</v>
      </c>
      <c r="F324" s="39">
        <v>80154.7</v>
      </c>
      <c r="G324" s="73">
        <f t="shared" si="9"/>
        <v>7.385088699999999</v>
      </c>
    </row>
    <row r="325" spans="2:7" ht="15.75">
      <c r="B325" s="49">
        <v>45779</v>
      </c>
      <c r="C325" s="50">
        <v>8.27</v>
      </c>
      <c r="D325" s="50">
        <v>8.7351627399999998</v>
      </c>
      <c r="E325" s="40">
        <f t="shared" si="8"/>
        <v>5.6247006045949233E-2</v>
      </c>
      <c r="F325" s="39">
        <v>477690.4</v>
      </c>
      <c r="G325" s="73">
        <f t="shared" si="9"/>
        <v>7.6933784999999988</v>
      </c>
    </row>
    <row r="326" spans="2:7" ht="15.75">
      <c r="B326" s="49">
        <v>45777</v>
      </c>
      <c r="C326" s="50">
        <v>8.39</v>
      </c>
      <c r="D326" s="50">
        <v>8.7361568500000004</v>
      </c>
      <c r="E326" s="40">
        <f t="shared" si="8"/>
        <v>4.125826579261016E-2</v>
      </c>
      <c r="F326" s="39">
        <v>144551.9</v>
      </c>
      <c r="G326" s="73">
        <f t="shared" si="9"/>
        <v>7.6300942999999997</v>
      </c>
    </row>
    <row r="327" spans="2:7" ht="15.75">
      <c r="B327" s="49">
        <v>45776</v>
      </c>
      <c r="C327" s="50">
        <v>8.39</v>
      </c>
      <c r="D327" s="50">
        <v>8.8051632299999998</v>
      </c>
      <c r="E327" s="40">
        <f t="shared" si="8"/>
        <v>4.9483102502979603E-2</v>
      </c>
      <c r="F327" s="39">
        <v>257530.1</v>
      </c>
      <c r="G327" s="73">
        <f t="shared" si="9"/>
        <v>7.7898344000000002</v>
      </c>
    </row>
    <row r="328" spans="2:7" ht="15.75">
      <c r="B328" s="49">
        <v>45775</v>
      </c>
      <c r="C328" s="50">
        <v>8.36</v>
      </c>
      <c r="D328" s="50">
        <v>8.7977384700000005</v>
      </c>
      <c r="E328" s="40">
        <f t="shared" si="8"/>
        <v>5.2361061004784881E-2</v>
      </c>
      <c r="F328" s="39">
        <v>132937.60000000001</v>
      </c>
      <c r="G328" s="73">
        <f t="shared" si="9"/>
        <v>7.8718373999999995</v>
      </c>
    </row>
    <row r="329" spans="2:7" ht="15.75">
      <c r="B329" s="49">
        <v>45772</v>
      </c>
      <c r="C329" s="50">
        <v>8.35</v>
      </c>
      <c r="D329" s="50">
        <v>8.7767369100000003</v>
      </c>
      <c r="E329" s="40">
        <f t="shared" si="8"/>
        <v>5.1106216766467094E-2</v>
      </c>
      <c r="F329" s="39">
        <v>137512.4</v>
      </c>
      <c r="G329" s="73">
        <f t="shared" si="9"/>
        <v>8.1927338999999986</v>
      </c>
    </row>
    <row r="330" spans="2:7" ht="15.75">
      <c r="B330" s="49">
        <v>45771</v>
      </c>
      <c r="C330" s="50">
        <v>8.3699999999999992</v>
      </c>
      <c r="D330" s="50">
        <v>8.7617729000000004</v>
      </c>
      <c r="E330" s="40">
        <f t="shared" si="8"/>
        <v>4.6806798088411039E-2</v>
      </c>
      <c r="F330" s="39">
        <v>105286.9</v>
      </c>
      <c r="G330" s="73">
        <f t="shared" si="9"/>
        <v>16.207704499999998</v>
      </c>
    </row>
    <row r="331" spans="2:7" ht="15.75">
      <c r="B331" s="49">
        <v>45770</v>
      </c>
      <c r="C331" s="50">
        <v>8.33</v>
      </c>
      <c r="D331" s="50">
        <v>8.7173489199999992</v>
      </c>
      <c r="E331" s="40">
        <f t="shared" ref="E331:E394" si="10">D331/C331-1</f>
        <v>4.6500470588235254E-2</v>
      </c>
      <c r="F331" s="39">
        <v>238218.1</v>
      </c>
      <c r="G331" s="73">
        <f t="shared" ref="G331:G394" si="11">SUM(F331:F352)/1000000</f>
        <v>16.233370600000001</v>
      </c>
    </row>
    <row r="332" spans="2:7" ht="15.75">
      <c r="B332" s="49">
        <v>45769</v>
      </c>
      <c r="C332" s="50">
        <v>8.35</v>
      </c>
      <c r="D332" s="50">
        <v>8.6839617499999999</v>
      </c>
      <c r="E332" s="40">
        <f t="shared" si="10"/>
        <v>3.9995419161676704E-2</v>
      </c>
      <c r="F332" s="39">
        <v>643866.9</v>
      </c>
      <c r="G332" s="73">
        <f t="shared" si="11"/>
        <v>16.265571399999999</v>
      </c>
    </row>
    <row r="333" spans="2:7" ht="15.75">
      <c r="B333" s="49">
        <v>45764</v>
      </c>
      <c r="C333" s="50">
        <v>8.3000000000000007</v>
      </c>
      <c r="D333" s="50">
        <v>8.7074196100000005</v>
      </c>
      <c r="E333" s="40">
        <f t="shared" si="10"/>
        <v>4.9086699999999928E-2</v>
      </c>
      <c r="F333" s="39">
        <v>437361.5</v>
      </c>
      <c r="G333" s="73">
        <f t="shared" si="11"/>
        <v>16.8714485</v>
      </c>
    </row>
    <row r="334" spans="2:7" ht="15.75">
      <c r="B334" s="49">
        <v>45763</v>
      </c>
      <c r="C334" s="50">
        <v>8.36</v>
      </c>
      <c r="D334" s="50">
        <v>8.6986398600000001</v>
      </c>
      <c r="E334" s="40">
        <f t="shared" si="10"/>
        <v>4.0507160287081456E-2</v>
      </c>
      <c r="F334" s="39">
        <v>115775.8</v>
      </c>
      <c r="G334" s="73">
        <f t="shared" si="11"/>
        <v>17.441284</v>
      </c>
    </row>
    <row r="335" spans="2:7" ht="15.75">
      <c r="B335" s="49">
        <v>45762</v>
      </c>
      <c r="C335" s="50">
        <v>8.36</v>
      </c>
      <c r="D335" s="50">
        <v>8.6836443800000005</v>
      </c>
      <c r="E335" s="40">
        <f t="shared" si="10"/>
        <v>3.8713442583732105E-2</v>
      </c>
      <c r="F335" s="39">
        <v>397522.3</v>
      </c>
      <c r="G335" s="73">
        <f t="shared" si="11"/>
        <v>17.764105500000003</v>
      </c>
    </row>
    <row r="336" spans="2:7" ht="15.75">
      <c r="B336" s="49">
        <v>45761</v>
      </c>
      <c r="C336" s="50">
        <v>8.25</v>
      </c>
      <c r="D336" s="50">
        <v>8.6879523499999998</v>
      </c>
      <c r="E336" s="40">
        <f t="shared" si="10"/>
        <v>5.3085133333333312E-2</v>
      </c>
      <c r="F336" s="39">
        <v>138959.4</v>
      </c>
      <c r="G336" s="73">
        <f t="shared" si="11"/>
        <v>17.445924009999999</v>
      </c>
    </row>
    <row r="337" spans="2:7" ht="15.75">
      <c r="B337" s="49">
        <v>45758</v>
      </c>
      <c r="C337" s="50">
        <v>8.35</v>
      </c>
      <c r="D337" s="50">
        <v>8.6523289800000001</v>
      </c>
      <c r="E337" s="40">
        <f t="shared" si="10"/>
        <v>3.6207063473054024E-2</v>
      </c>
      <c r="F337" s="39">
        <v>435461.1</v>
      </c>
      <c r="G337" s="73">
        <f t="shared" si="11"/>
        <v>17.766540509999999</v>
      </c>
    </row>
    <row r="338" spans="2:7" ht="15.75">
      <c r="B338" s="49">
        <v>45757</v>
      </c>
      <c r="C338" s="50">
        <v>8.3800000000000008</v>
      </c>
      <c r="D338" s="50">
        <v>8.6157814599999991</v>
      </c>
      <c r="E338" s="40">
        <f t="shared" si="10"/>
        <v>2.8136212410500905E-2</v>
      </c>
      <c r="F338" s="39">
        <v>640132.30000000005</v>
      </c>
      <c r="G338" s="73">
        <f t="shared" si="11"/>
        <v>17.741722009999997</v>
      </c>
    </row>
    <row r="339" spans="2:7" ht="15.75">
      <c r="B339" s="49">
        <v>45756</v>
      </c>
      <c r="C339" s="50">
        <v>8.2899999999999991</v>
      </c>
      <c r="D339" s="50">
        <v>8.6377764599999995</v>
      </c>
      <c r="E339" s="40">
        <f t="shared" si="10"/>
        <v>4.195132207478891E-2</v>
      </c>
      <c r="F339" s="39">
        <v>152397.4</v>
      </c>
      <c r="G339" s="73">
        <f t="shared" si="11"/>
        <v>17.72210591</v>
      </c>
    </row>
    <row r="340" spans="2:7" ht="15.75">
      <c r="B340" s="49">
        <v>45755</v>
      </c>
      <c r="C340" s="50">
        <v>8.26</v>
      </c>
      <c r="D340" s="50">
        <v>8.65805413</v>
      </c>
      <c r="E340" s="40">
        <f t="shared" si="10"/>
        <v>4.8190572639225104E-2</v>
      </c>
      <c r="F340" s="39">
        <v>291191.8</v>
      </c>
      <c r="G340" s="73">
        <f t="shared" si="11"/>
        <v>19.716801510000003</v>
      </c>
    </row>
    <row r="341" spans="2:7" ht="15.75">
      <c r="B341" s="49">
        <v>45754</v>
      </c>
      <c r="C341" s="50">
        <v>8.26</v>
      </c>
      <c r="D341" s="50">
        <v>8.6724923599999997</v>
      </c>
      <c r="E341" s="40">
        <f t="shared" si="10"/>
        <v>4.9938542372881312E-2</v>
      </c>
      <c r="F341" s="39">
        <v>734629.1</v>
      </c>
      <c r="G341" s="73">
        <f t="shared" si="11"/>
        <v>19.606297210000001</v>
      </c>
    </row>
    <row r="342" spans="2:7" ht="15.75">
      <c r="B342" s="49">
        <v>45751</v>
      </c>
      <c r="C342" s="50">
        <v>8.2200000000000006</v>
      </c>
      <c r="D342" s="50">
        <v>8.6669614100000008</v>
      </c>
      <c r="E342" s="40">
        <f t="shared" si="10"/>
        <v>5.4374867396593585E-2</v>
      </c>
      <c r="F342" s="39">
        <v>886219.8</v>
      </c>
      <c r="G342" s="73">
        <f t="shared" si="11"/>
        <v>19.713471509999998</v>
      </c>
    </row>
    <row r="343" spans="2:7" ht="15.75">
      <c r="B343" s="49">
        <v>45750</v>
      </c>
      <c r="C343" s="50">
        <v>8.41</v>
      </c>
      <c r="D343" s="50">
        <v>8.6558190800000006</v>
      </c>
      <c r="E343" s="40">
        <f t="shared" si="10"/>
        <v>2.9229379310344861E-2</v>
      </c>
      <c r="F343" s="39">
        <v>251346.7</v>
      </c>
      <c r="G343" s="73">
        <f t="shared" si="11"/>
        <v>18.972617310000004</v>
      </c>
    </row>
    <row r="344" spans="2:7" ht="15.75">
      <c r="B344" s="49">
        <v>45749</v>
      </c>
      <c r="C344" s="50">
        <v>8.4600000000000009</v>
      </c>
      <c r="D344" s="50">
        <v>8.5865998000000001</v>
      </c>
      <c r="E344" s="40">
        <f t="shared" si="10"/>
        <v>1.4964515366430176E-2</v>
      </c>
      <c r="F344" s="39">
        <v>149571.4</v>
      </c>
      <c r="G344" s="73">
        <f t="shared" si="11"/>
        <v>18.801428469999998</v>
      </c>
    </row>
    <row r="345" spans="2:7" ht="15.75">
      <c r="B345" s="49">
        <v>45748</v>
      </c>
      <c r="C345" s="50">
        <v>8.42</v>
      </c>
      <c r="D345" s="50">
        <v>8.5861777299999993</v>
      </c>
      <c r="E345" s="40">
        <f t="shared" si="10"/>
        <v>1.9736072446555841E-2</v>
      </c>
      <c r="F345" s="39">
        <v>536771.1</v>
      </c>
      <c r="G345" s="73">
        <f t="shared" si="11"/>
        <v>18.842663870000003</v>
      </c>
    </row>
    <row r="346" spans="2:7" ht="15.75">
      <c r="B346" s="49">
        <v>45747</v>
      </c>
      <c r="C346" s="50">
        <v>8.6999999999999993</v>
      </c>
      <c r="D346" s="50">
        <v>8.5883550599999996</v>
      </c>
      <c r="E346" s="40">
        <f t="shared" si="10"/>
        <v>-1.2832751724137892E-2</v>
      </c>
      <c r="F346" s="39">
        <v>388444.5</v>
      </c>
      <c r="G346" s="73">
        <f t="shared" si="11"/>
        <v>18.737036969999998</v>
      </c>
    </row>
    <row r="347" spans="2:7" ht="15.75">
      <c r="B347" s="49">
        <v>45744</v>
      </c>
      <c r="C347" s="50">
        <v>8.44</v>
      </c>
      <c r="D347" s="50">
        <v>8.6562409900000006</v>
      </c>
      <c r="E347" s="40">
        <f t="shared" si="10"/>
        <v>2.5620970379147012E-2</v>
      </c>
      <c r="F347" s="39">
        <v>414406.2</v>
      </c>
      <c r="G347" s="73">
        <f t="shared" si="11"/>
        <v>18.776274270000002</v>
      </c>
    </row>
    <row r="348" spans="2:7" ht="15.75">
      <c r="B348" s="49">
        <v>45743</v>
      </c>
      <c r="C348" s="50">
        <v>8.44</v>
      </c>
      <c r="D348" s="50">
        <v>8.6518521600000007</v>
      </c>
      <c r="E348" s="40">
        <f t="shared" si="10"/>
        <v>2.5100966824644688E-2</v>
      </c>
      <c r="F348" s="39">
        <v>304292</v>
      </c>
      <c r="G348" s="73">
        <f t="shared" si="11"/>
        <v>18.633107670000001</v>
      </c>
    </row>
    <row r="349" spans="2:7" ht="15.75">
      <c r="B349" s="49">
        <v>45742</v>
      </c>
      <c r="C349" s="50">
        <v>8.42</v>
      </c>
      <c r="D349" s="50">
        <v>8.6421139199999999</v>
      </c>
      <c r="E349" s="40">
        <f t="shared" si="10"/>
        <v>2.6379325415677002E-2</v>
      </c>
      <c r="F349" s="39">
        <v>339533.1</v>
      </c>
      <c r="G349" s="73">
        <f t="shared" si="11"/>
        <v>18.49998587</v>
      </c>
    </row>
    <row r="350" spans="2:7" ht="15.75">
      <c r="B350" s="49">
        <v>45741</v>
      </c>
      <c r="C350" s="50">
        <v>8.3699999999999992</v>
      </c>
      <c r="D350" s="50">
        <v>8.6447606399999994</v>
      </c>
      <c r="E350" s="40">
        <f t="shared" si="10"/>
        <v>3.2826838709677508E-2</v>
      </c>
      <c r="F350" s="39">
        <v>453834.1</v>
      </c>
      <c r="G350" s="73">
        <f t="shared" si="11"/>
        <v>18.189132780000001</v>
      </c>
    </row>
    <row r="351" spans="2:7" ht="15.75">
      <c r="B351" s="49">
        <v>45740</v>
      </c>
      <c r="C351" s="50">
        <v>8.44</v>
      </c>
      <c r="D351" s="50">
        <v>8.6363007100000004</v>
      </c>
      <c r="E351" s="40">
        <f t="shared" si="10"/>
        <v>2.3258377962085408E-2</v>
      </c>
      <c r="F351" s="39">
        <v>8152483</v>
      </c>
      <c r="G351" s="73">
        <f t="shared" si="11"/>
        <v>17.850146280000004</v>
      </c>
    </row>
    <row r="352" spans="2:7" ht="15.75">
      <c r="B352" s="49">
        <v>45737</v>
      </c>
      <c r="C352" s="50">
        <v>8.1999999999999993</v>
      </c>
      <c r="D352" s="50">
        <v>8.6482117400000007</v>
      </c>
      <c r="E352" s="40">
        <f t="shared" si="10"/>
        <v>5.4659968292683159E-2</v>
      </c>
      <c r="F352" s="39">
        <v>130953</v>
      </c>
      <c r="G352" s="73">
        <f t="shared" si="11"/>
        <v>9.9152374799999983</v>
      </c>
    </row>
    <row r="353" spans="2:7" ht="15.75">
      <c r="B353" s="49">
        <v>45736</v>
      </c>
      <c r="C353" s="50">
        <v>8.3000000000000007</v>
      </c>
      <c r="D353" s="50">
        <v>8.6468735399999996</v>
      </c>
      <c r="E353" s="40">
        <f t="shared" si="10"/>
        <v>4.1791992771084141E-2</v>
      </c>
      <c r="F353" s="39">
        <v>270418.90000000002</v>
      </c>
      <c r="G353" s="73">
        <f t="shared" si="11"/>
        <v>10.092096779999999</v>
      </c>
    </row>
    <row r="354" spans="2:7" ht="15.75">
      <c r="B354" s="49">
        <v>45735</v>
      </c>
      <c r="C354" s="50">
        <v>8.25</v>
      </c>
      <c r="D354" s="50">
        <v>8.6624109199999992</v>
      </c>
      <c r="E354" s="40">
        <f t="shared" si="10"/>
        <v>4.9989202424242318E-2</v>
      </c>
      <c r="F354" s="39">
        <v>1249744</v>
      </c>
      <c r="G354" s="73">
        <f t="shared" si="11"/>
        <v>10.192031479999999</v>
      </c>
    </row>
    <row r="355" spans="2:7" ht="15.75">
      <c r="B355" s="49">
        <v>45734</v>
      </c>
      <c r="C355" s="50">
        <v>8.15</v>
      </c>
      <c r="D355" s="50">
        <v>8.6394023099999995</v>
      </c>
      <c r="E355" s="40">
        <f t="shared" si="10"/>
        <v>6.0049363190183946E-2</v>
      </c>
      <c r="F355" s="39">
        <v>1007197</v>
      </c>
      <c r="G355" s="73">
        <f t="shared" si="11"/>
        <v>9.5683379800000008</v>
      </c>
    </row>
    <row r="356" spans="2:7" ht="15.75">
      <c r="B356" s="49">
        <v>45733</v>
      </c>
      <c r="C356" s="50">
        <v>8.16</v>
      </c>
      <c r="D356" s="50">
        <v>8.6213554099999996</v>
      </c>
      <c r="E356" s="40">
        <f t="shared" si="10"/>
        <v>5.6538653186274379E-2</v>
      </c>
      <c r="F356" s="39">
        <v>438597.3</v>
      </c>
      <c r="G356" s="73">
        <f t="shared" si="11"/>
        <v>8.8703470799999984</v>
      </c>
    </row>
    <row r="357" spans="2:7" ht="15.75">
      <c r="B357" s="49">
        <v>45730</v>
      </c>
      <c r="C357" s="50">
        <v>8.15</v>
      </c>
      <c r="D357" s="50">
        <v>8.6066830200000002</v>
      </c>
      <c r="E357" s="40">
        <f t="shared" si="10"/>
        <v>5.6034726380367994E-2</v>
      </c>
      <c r="F357" s="39">
        <v>79340.81</v>
      </c>
      <c r="G357" s="73">
        <f t="shared" si="11"/>
        <v>8.6002266800000005</v>
      </c>
    </row>
    <row r="358" spans="2:7" ht="15.75">
      <c r="B358" s="49">
        <v>45729</v>
      </c>
      <c r="C358" s="50">
        <v>8.1</v>
      </c>
      <c r="D358" s="50">
        <v>8.6852020099999994</v>
      </c>
      <c r="E358" s="40">
        <f t="shared" si="10"/>
        <v>7.2247161728395071E-2</v>
      </c>
      <c r="F358" s="39">
        <v>459575.9</v>
      </c>
      <c r="G358" s="73">
        <f t="shared" si="11"/>
        <v>8.9599706700000006</v>
      </c>
    </row>
    <row r="359" spans="2:7" ht="15.75">
      <c r="B359" s="49">
        <v>45728</v>
      </c>
      <c r="C359" s="50">
        <v>7.97</v>
      </c>
      <c r="D359" s="50">
        <v>8.6098558900000004</v>
      </c>
      <c r="E359" s="40">
        <f t="shared" si="10"/>
        <v>8.0283047678795461E-2</v>
      </c>
      <c r="F359" s="39">
        <v>410642.6</v>
      </c>
      <c r="G359" s="73">
        <f t="shared" si="11"/>
        <v>8.7248757699999988</v>
      </c>
    </row>
    <row r="360" spans="2:7" ht="15.75">
      <c r="B360" s="49">
        <v>45727</v>
      </c>
      <c r="C360" s="50">
        <v>7.9</v>
      </c>
      <c r="D360" s="50">
        <v>8.6848487199999997</v>
      </c>
      <c r="E360" s="40">
        <f t="shared" si="10"/>
        <v>9.9347939240506333E-2</v>
      </c>
      <c r="F360" s="39">
        <v>620516.19999999995</v>
      </c>
      <c r="G360" s="73">
        <f t="shared" si="11"/>
        <v>8.4742768699999989</v>
      </c>
    </row>
    <row r="361" spans="2:7" ht="15.75">
      <c r="B361" s="49">
        <v>45726</v>
      </c>
      <c r="C361" s="50">
        <v>7.7</v>
      </c>
      <c r="D361" s="50">
        <v>8.5770847499999991</v>
      </c>
      <c r="E361" s="40">
        <f t="shared" si="10"/>
        <v>0.11390711038961032</v>
      </c>
      <c r="F361" s="39">
        <v>2147093</v>
      </c>
      <c r="G361" s="73">
        <f t="shared" si="11"/>
        <v>8.0325374699999994</v>
      </c>
    </row>
    <row r="362" spans="2:7" ht="15.75">
      <c r="B362" s="49">
        <v>45723</v>
      </c>
      <c r="C362" s="50">
        <v>7.68</v>
      </c>
      <c r="D362" s="50">
        <v>8.5811703999999995</v>
      </c>
      <c r="E362" s="40">
        <f t="shared" si="10"/>
        <v>0.11733989583333337</v>
      </c>
      <c r="F362" s="39">
        <v>180687.5</v>
      </c>
      <c r="G362" s="73">
        <f t="shared" si="11"/>
        <v>6.3024816699999997</v>
      </c>
    </row>
    <row r="363" spans="2:7" ht="15.75">
      <c r="B363" s="49">
        <v>45722</v>
      </c>
      <c r="C363" s="50">
        <v>7.68</v>
      </c>
      <c r="D363" s="50">
        <v>8.7263790399999994</v>
      </c>
      <c r="E363" s="40">
        <f t="shared" si="10"/>
        <v>0.13624727083333332</v>
      </c>
      <c r="F363" s="39">
        <v>841803.4</v>
      </c>
      <c r="G363" s="73">
        <f t="shared" si="11"/>
        <v>6.1673041799999995</v>
      </c>
    </row>
    <row r="364" spans="2:7" ht="15.75">
      <c r="B364" s="49">
        <v>45721</v>
      </c>
      <c r="C364" s="50">
        <v>7.61</v>
      </c>
      <c r="D364" s="50">
        <v>8.5701146900000005</v>
      </c>
      <c r="E364" s="40">
        <f t="shared" si="10"/>
        <v>0.12616487385019703</v>
      </c>
      <c r="F364" s="39">
        <v>145365.6</v>
      </c>
      <c r="G364" s="73">
        <f t="shared" si="11"/>
        <v>5.4051631599999999</v>
      </c>
    </row>
    <row r="365" spans="2:7" ht="15.75">
      <c r="B365" s="49">
        <v>45716</v>
      </c>
      <c r="C365" s="50">
        <v>7.71</v>
      </c>
      <c r="D365" s="50">
        <v>8.5366593300000009</v>
      </c>
      <c r="E365" s="40">
        <f t="shared" si="10"/>
        <v>0.10721910894941655</v>
      </c>
      <c r="F365" s="39">
        <v>80157.86</v>
      </c>
      <c r="G365" s="73">
        <f t="shared" si="11"/>
        <v>5.4273934600000002</v>
      </c>
    </row>
    <row r="366" spans="2:7" ht="15.75">
      <c r="B366" s="49">
        <v>45715</v>
      </c>
      <c r="C366" s="50">
        <v>7.7</v>
      </c>
      <c r="D366" s="50">
        <v>8.8083788999999992</v>
      </c>
      <c r="E366" s="40">
        <f t="shared" si="10"/>
        <v>0.14394531168831159</v>
      </c>
      <c r="F366" s="39">
        <v>190806.8</v>
      </c>
      <c r="G366" s="73">
        <f t="shared" si="11"/>
        <v>5.5731602999999996</v>
      </c>
    </row>
    <row r="367" spans="2:7" ht="15.75">
      <c r="B367" s="49">
        <v>45714</v>
      </c>
      <c r="C367" s="50">
        <v>7.74</v>
      </c>
      <c r="D367" s="50">
        <v>8.6670312999999997</v>
      </c>
      <c r="E367" s="40">
        <f t="shared" si="10"/>
        <v>0.11977148578811359</v>
      </c>
      <c r="F367" s="39">
        <v>431144.2</v>
      </c>
      <c r="G367" s="73">
        <f t="shared" si="11"/>
        <v>5.6913178000000002</v>
      </c>
    </row>
    <row r="368" spans="2:7" ht="15.75">
      <c r="B368" s="49">
        <v>45713</v>
      </c>
      <c r="C368" s="50">
        <v>7.67</v>
      </c>
      <c r="D368" s="50">
        <v>8.6966945100000004</v>
      </c>
      <c r="E368" s="40">
        <f t="shared" si="10"/>
        <v>0.13385847588005229</v>
      </c>
      <c r="F368" s="39">
        <v>427681.8</v>
      </c>
      <c r="G368" s="73">
        <f t="shared" si="11"/>
        <v>5.3782782999999998</v>
      </c>
    </row>
    <row r="369" spans="2:7" ht="15.75">
      <c r="B369" s="49">
        <v>45712</v>
      </c>
      <c r="C369" s="50">
        <v>7.74</v>
      </c>
      <c r="D369" s="50">
        <v>8.6764218799999995</v>
      </c>
      <c r="E369" s="40">
        <f t="shared" si="10"/>
        <v>0.12098473901808782</v>
      </c>
      <c r="F369" s="39">
        <v>271239.59999999998</v>
      </c>
      <c r="G369" s="73">
        <f t="shared" si="11"/>
        <v>5.0566629000000001</v>
      </c>
    </row>
    <row r="370" spans="2:7" ht="15.75">
      <c r="B370" s="49">
        <v>45709</v>
      </c>
      <c r="C370" s="50">
        <v>7.54</v>
      </c>
      <c r="D370" s="50">
        <v>8.7032356699999998</v>
      </c>
      <c r="E370" s="40">
        <f t="shared" si="10"/>
        <v>0.15427528779840838</v>
      </c>
      <c r="F370" s="39">
        <v>171170.2</v>
      </c>
      <c r="G370" s="73">
        <f t="shared" si="11"/>
        <v>4.8302899899999998</v>
      </c>
    </row>
    <row r="371" spans="2:7" ht="15.75">
      <c r="B371" s="49">
        <v>45708</v>
      </c>
      <c r="C371" s="50">
        <v>7.5</v>
      </c>
      <c r="D371" s="50">
        <v>8.6811092999999993</v>
      </c>
      <c r="E371" s="40">
        <f t="shared" si="10"/>
        <v>0.15748123999999986</v>
      </c>
      <c r="F371" s="39">
        <v>28680.01</v>
      </c>
      <c r="G371" s="73">
        <f t="shared" si="11"/>
        <v>4.841375890000001</v>
      </c>
    </row>
    <row r="372" spans="2:7" ht="15.75">
      <c r="B372" s="49">
        <v>45707</v>
      </c>
      <c r="C372" s="50">
        <v>7.45</v>
      </c>
      <c r="D372" s="50">
        <v>8.6736998399999994</v>
      </c>
      <c r="E372" s="40">
        <f t="shared" si="10"/>
        <v>0.16425501208053683</v>
      </c>
      <c r="F372" s="39">
        <v>114847.6</v>
      </c>
      <c r="G372" s="73">
        <f t="shared" si="11"/>
        <v>4.8950435800000012</v>
      </c>
    </row>
    <row r="373" spans="2:7" ht="15.75">
      <c r="B373" s="49">
        <v>45706</v>
      </c>
      <c r="C373" s="50">
        <v>7.5</v>
      </c>
      <c r="D373" s="50">
        <v>8.6856539500000007</v>
      </c>
      <c r="E373" s="40">
        <f t="shared" si="10"/>
        <v>0.15808719333333343</v>
      </c>
      <c r="F373" s="39">
        <v>217574.2</v>
      </c>
      <c r="G373" s="73">
        <f t="shared" si="11"/>
        <v>4.8766113300000002</v>
      </c>
    </row>
    <row r="374" spans="2:7" ht="15.75">
      <c r="B374" s="49">
        <v>45705</v>
      </c>
      <c r="C374" s="50">
        <v>7.63</v>
      </c>
      <c r="D374" s="50">
        <v>8.6913217800000009</v>
      </c>
      <c r="E374" s="40">
        <f t="shared" si="10"/>
        <v>0.13909852948885981</v>
      </c>
      <c r="F374" s="39">
        <v>307812.3</v>
      </c>
      <c r="G374" s="73">
        <f t="shared" si="11"/>
        <v>4.8487351299999997</v>
      </c>
    </row>
    <row r="375" spans="2:7" ht="15.75">
      <c r="B375" s="49">
        <v>45702</v>
      </c>
      <c r="C375" s="50">
        <v>7.42</v>
      </c>
      <c r="D375" s="50">
        <v>8.6670901600000008</v>
      </c>
      <c r="E375" s="40">
        <f t="shared" si="10"/>
        <v>0.16807145013477109</v>
      </c>
      <c r="F375" s="39">
        <v>370353.6</v>
      </c>
      <c r="G375" s="73">
        <f t="shared" si="11"/>
        <v>4.576775539999999</v>
      </c>
    </row>
    <row r="376" spans="2:7" ht="15.75">
      <c r="B376" s="49">
        <v>45701</v>
      </c>
      <c r="C376" s="50">
        <v>7.5</v>
      </c>
      <c r="D376" s="50">
        <v>8.6335770499999995</v>
      </c>
      <c r="E376" s="40">
        <f t="shared" si="10"/>
        <v>0.15114360666666671</v>
      </c>
      <c r="F376" s="39">
        <v>626050.5</v>
      </c>
      <c r="G376" s="73">
        <f t="shared" si="11"/>
        <v>4.2555185800000004</v>
      </c>
    </row>
    <row r="377" spans="2:7" ht="15.75">
      <c r="B377" s="49">
        <v>45700</v>
      </c>
      <c r="C377" s="50">
        <v>7.49</v>
      </c>
      <c r="D377" s="50">
        <v>8.6207662200000001</v>
      </c>
      <c r="E377" s="40">
        <f t="shared" si="10"/>
        <v>0.15097012283044053</v>
      </c>
      <c r="F377" s="39">
        <v>309206.09999999998</v>
      </c>
      <c r="G377" s="73">
        <f t="shared" si="11"/>
        <v>3.6850991300000002</v>
      </c>
    </row>
    <row r="378" spans="2:7" ht="15.75">
      <c r="B378" s="49">
        <v>45699</v>
      </c>
      <c r="C378" s="50">
        <v>7.44</v>
      </c>
      <c r="D378" s="50">
        <v>8.6261983900000008</v>
      </c>
      <c r="E378" s="40">
        <f t="shared" si="10"/>
        <v>0.15943526747311831</v>
      </c>
      <c r="F378" s="39">
        <v>168476.9</v>
      </c>
      <c r="G378" s="73">
        <f t="shared" si="11"/>
        <v>3.5782038300000001</v>
      </c>
    </row>
    <row r="379" spans="2:7" ht="15.75">
      <c r="B379" s="49">
        <v>45698</v>
      </c>
      <c r="C379" s="50">
        <v>7.47</v>
      </c>
      <c r="D379" s="50">
        <v>8.6105979799999997</v>
      </c>
      <c r="E379" s="40">
        <f t="shared" si="10"/>
        <v>0.15269049263721546</v>
      </c>
      <c r="F379" s="39">
        <v>439084.79999999999</v>
      </c>
      <c r="G379" s="73">
        <f t="shared" si="11"/>
        <v>3.4906594900000001</v>
      </c>
    </row>
    <row r="380" spans="2:7" ht="15.75">
      <c r="B380" s="49">
        <v>45695</v>
      </c>
      <c r="C380" s="50">
        <v>7.49</v>
      </c>
      <c r="D380" s="50">
        <v>8.6072121300000006</v>
      </c>
      <c r="E380" s="40">
        <f t="shared" si="10"/>
        <v>0.14916049799732978</v>
      </c>
      <c r="F380" s="39">
        <v>224481</v>
      </c>
      <c r="G380" s="73">
        <f t="shared" si="11"/>
        <v>3.1990752899999997</v>
      </c>
    </row>
    <row r="381" spans="2:7" ht="15.75">
      <c r="B381" s="49">
        <v>45694</v>
      </c>
      <c r="C381" s="50">
        <v>7.63</v>
      </c>
      <c r="D381" s="50">
        <v>8.6057284799999998</v>
      </c>
      <c r="E381" s="40">
        <f t="shared" si="10"/>
        <v>0.12788053473132366</v>
      </c>
      <c r="F381" s="39">
        <v>160043.70000000001</v>
      </c>
      <c r="G381" s="73">
        <f t="shared" si="11"/>
        <v>3.3420618900000001</v>
      </c>
    </row>
    <row r="382" spans="2:7" ht="15.75">
      <c r="B382" s="49">
        <v>45693</v>
      </c>
      <c r="C382" s="50">
        <v>7.44</v>
      </c>
      <c r="D382" s="50">
        <v>8.5982354500000007</v>
      </c>
      <c r="E382" s="40">
        <f t="shared" si="10"/>
        <v>0.15567680779569892</v>
      </c>
      <c r="F382" s="39">
        <v>178776.8</v>
      </c>
      <c r="G382" s="73">
        <f t="shared" si="11"/>
        <v>3.46706029</v>
      </c>
    </row>
    <row r="383" spans="2:7" ht="15.75">
      <c r="B383" s="49">
        <v>45692</v>
      </c>
      <c r="C383" s="50">
        <v>7.42</v>
      </c>
      <c r="D383" s="50">
        <v>8.6089168100000002</v>
      </c>
      <c r="E383" s="40">
        <f t="shared" si="10"/>
        <v>0.16023137601078163</v>
      </c>
      <c r="F383" s="39">
        <v>417037.2</v>
      </c>
      <c r="G383" s="73">
        <f t="shared" si="11"/>
        <v>3.5699572900000001</v>
      </c>
    </row>
    <row r="384" spans="2:7" ht="15.75">
      <c r="B384" s="49">
        <v>45691</v>
      </c>
      <c r="C384" s="50">
        <v>7.4</v>
      </c>
      <c r="D384" s="50">
        <v>8.62332681</v>
      </c>
      <c r="E384" s="40">
        <f t="shared" si="10"/>
        <v>0.16531443378378374</v>
      </c>
      <c r="F384" s="39">
        <v>45510.01</v>
      </c>
      <c r="G384" s="73">
        <f t="shared" si="11"/>
        <v>3.4236867900000001</v>
      </c>
    </row>
    <row r="385" spans="2:7" ht="15.75">
      <c r="B385" s="49">
        <v>45688</v>
      </c>
      <c r="C385" s="50">
        <v>7.51</v>
      </c>
      <c r="D385" s="50">
        <v>8.5986042499999993</v>
      </c>
      <c r="E385" s="40">
        <f t="shared" si="10"/>
        <v>0.14495396138482008</v>
      </c>
      <c r="F385" s="39">
        <v>79662.38</v>
      </c>
      <c r="G385" s="73">
        <f t="shared" si="11"/>
        <v>3.7244208800000003</v>
      </c>
    </row>
    <row r="386" spans="2:7" ht="15.75">
      <c r="B386" s="49">
        <v>45687</v>
      </c>
      <c r="C386" s="50">
        <v>7.55</v>
      </c>
      <c r="D386" s="50">
        <v>8.7005783399999999</v>
      </c>
      <c r="E386" s="40">
        <f t="shared" si="10"/>
        <v>0.15239448211920537</v>
      </c>
      <c r="F386" s="39">
        <v>167595.9</v>
      </c>
      <c r="G386" s="73">
        <f t="shared" si="11"/>
        <v>3.6447585000000005</v>
      </c>
    </row>
    <row r="387" spans="2:7" ht="15.75">
      <c r="B387" s="49">
        <v>45686</v>
      </c>
      <c r="C387" s="50">
        <v>7.34</v>
      </c>
      <c r="D387" s="50">
        <v>8.6159476999999995</v>
      </c>
      <c r="E387" s="40">
        <f t="shared" si="10"/>
        <v>0.1738348365122615</v>
      </c>
      <c r="F387" s="39">
        <v>225924.7</v>
      </c>
      <c r="G387" s="73">
        <f t="shared" si="11"/>
        <v>4.5690856000000002</v>
      </c>
    </row>
    <row r="388" spans="2:7" ht="15.75">
      <c r="B388" s="49">
        <v>45685</v>
      </c>
      <c r="C388" s="50">
        <v>7.41</v>
      </c>
      <c r="D388" s="50">
        <v>8.6165310900000005</v>
      </c>
      <c r="E388" s="40">
        <f t="shared" si="10"/>
        <v>0.16282470850202424</v>
      </c>
      <c r="F388" s="39">
        <v>308964.3</v>
      </c>
      <c r="G388" s="73">
        <f t="shared" si="11"/>
        <v>5.0360314000000006</v>
      </c>
    </row>
    <row r="389" spans="2:7" ht="15.75">
      <c r="B389" s="49">
        <v>45684</v>
      </c>
      <c r="C389" s="50">
        <v>7.45</v>
      </c>
      <c r="D389" s="50">
        <v>8.6037085500000003</v>
      </c>
      <c r="E389" s="40">
        <f t="shared" si="10"/>
        <v>0.15486020805369138</v>
      </c>
      <c r="F389" s="39">
        <v>118104.7</v>
      </c>
      <c r="G389" s="73">
        <f t="shared" si="11"/>
        <v>5.1101043999999991</v>
      </c>
    </row>
    <row r="390" spans="2:7" ht="15.75">
      <c r="B390" s="49">
        <v>45681</v>
      </c>
      <c r="C390" s="50">
        <v>7.65</v>
      </c>
      <c r="D390" s="50">
        <v>8.5848928900000008</v>
      </c>
      <c r="E390" s="40">
        <f t="shared" si="10"/>
        <v>0.12220822091503281</v>
      </c>
      <c r="F390" s="39">
        <v>106066.4</v>
      </c>
      <c r="G390" s="73">
        <f t="shared" si="11"/>
        <v>5.3426316000000007</v>
      </c>
    </row>
    <row r="391" spans="2:7" ht="15.75">
      <c r="B391" s="49">
        <v>45680</v>
      </c>
      <c r="C391" s="50">
        <v>7.7</v>
      </c>
      <c r="D391" s="50">
        <v>8.5678768900000009</v>
      </c>
      <c r="E391" s="40">
        <f t="shared" si="10"/>
        <v>0.11271128441558442</v>
      </c>
      <c r="F391" s="39">
        <v>44866.69</v>
      </c>
      <c r="G391" s="73">
        <f t="shared" si="11"/>
        <v>5.4734997000000005</v>
      </c>
    </row>
    <row r="392" spans="2:7" ht="15.75">
      <c r="B392" s="49">
        <v>45679</v>
      </c>
      <c r="C392" s="50">
        <v>7.73</v>
      </c>
      <c r="D392" s="50">
        <v>8.5775082699999992</v>
      </c>
      <c r="E392" s="40">
        <f t="shared" si="10"/>
        <v>0.10963884476067243</v>
      </c>
      <c r="F392" s="39">
        <v>182256.1</v>
      </c>
      <c r="G392" s="73">
        <f t="shared" si="11"/>
        <v>5.5147162100000005</v>
      </c>
    </row>
    <row r="393" spans="2:7" ht="15.75">
      <c r="B393" s="49">
        <v>45678</v>
      </c>
      <c r="C393" s="50">
        <v>7.6</v>
      </c>
      <c r="D393" s="50">
        <v>8.5665686799999996</v>
      </c>
      <c r="E393" s="40">
        <f t="shared" si="10"/>
        <v>0.12718008947368431</v>
      </c>
      <c r="F393" s="39">
        <v>82347.7</v>
      </c>
      <c r="G393" s="73">
        <f t="shared" si="11"/>
        <v>5.5134629100000003</v>
      </c>
    </row>
    <row r="394" spans="2:7" ht="15.75">
      <c r="B394" s="49">
        <v>45677</v>
      </c>
      <c r="C394" s="50">
        <v>7.75</v>
      </c>
      <c r="D394" s="50">
        <v>8.5903098199999999</v>
      </c>
      <c r="E394" s="40">
        <f t="shared" si="10"/>
        <v>0.10842707354838699</v>
      </c>
      <c r="F394" s="39">
        <v>96415.35</v>
      </c>
      <c r="G394" s="73">
        <f t="shared" si="11"/>
        <v>6.6384262100000013</v>
      </c>
    </row>
    <row r="395" spans="2:7" ht="15.75">
      <c r="B395" s="49">
        <v>45674</v>
      </c>
      <c r="C395" s="50">
        <v>7.79</v>
      </c>
      <c r="D395" s="50">
        <v>8.5923248000000001</v>
      </c>
      <c r="E395" s="40">
        <f t="shared" ref="E395:E458" si="12">D395/C395-1</f>
        <v>0.10299419768934537</v>
      </c>
      <c r="F395" s="39">
        <v>189698</v>
      </c>
      <c r="G395" s="73">
        <f t="shared" ref="G395:G458" si="13">SUM(F395:F416)/1000000</f>
        <v>6.6698951600000003</v>
      </c>
    </row>
    <row r="396" spans="2:7" ht="15.75">
      <c r="B396" s="49">
        <v>45673</v>
      </c>
      <c r="C396" s="50">
        <v>7.81</v>
      </c>
      <c r="D396" s="50">
        <v>8.6082920299999994</v>
      </c>
      <c r="E396" s="40">
        <f t="shared" si="12"/>
        <v>0.10221408834827139</v>
      </c>
      <c r="F396" s="39">
        <v>35852.71</v>
      </c>
      <c r="G396" s="73">
        <f t="shared" si="13"/>
        <v>6.6257991600000006</v>
      </c>
    </row>
    <row r="397" spans="2:7" ht="15.75">
      <c r="B397" s="49">
        <v>45672</v>
      </c>
      <c r="C397" s="50">
        <v>7.77</v>
      </c>
      <c r="D397" s="50">
        <v>8.6174465300000005</v>
      </c>
      <c r="E397" s="40">
        <f t="shared" si="12"/>
        <v>0.10906647747747766</v>
      </c>
      <c r="F397" s="39">
        <v>49096.639999999999</v>
      </c>
      <c r="G397" s="73">
        <f t="shared" si="13"/>
        <v>6.8384464500000002</v>
      </c>
    </row>
    <row r="398" spans="2:7" ht="15.75">
      <c r="B398" s="49">
        <v>45671</v>
      </c>
      <c r="C398" s="50">
        <v>7.79</v>
      </c>
      <c r="D398" s="50">
        <v>8.5943451599999996</v>
      </c>
      <c r="E398" s="40">
        <f t="shared" si="12"/>
        <v>0.10325355070603326</v>
      </c>
      <c r="F398" s="39">
        <v>55631.05</v>
      </c>
      <c r="G398" s="73">
        <f t="shared" si="13"/>
        <v>6.9421254100000001</v>
      </c>
    </row>
    <row r="399" spans="2:7" ht="15.75">
      <c r="B399" s="49">
        <v>45670</v>
      </c>
      <c r="C399" s="50">
        <v>7.81</v>
      </c>
      <c r="D399" s="50">
        <v>8.5770236299999993</v>
      </c>
      <c r="E399" s="40">
        <f t="shared" si="12"/>
        <v>9.8210451984634961E-2</v>
      </c>
      <c r="F399" s="39">
        <v>202310.8</v>
      </c>
      <c r="G399" s="73">
        <f t="shared" si="13"/>
        <v>6.9505699799999991</v>
      </c>
    </row>
    <row r="400" spans="2:7" ht="15.75">
      <c r="B400" s="49">
        <v>45667</v>
      </c>
      <c r="C400" s="50">
        <v>7.7</v>
      </c>
      <c r="D400" s="50">
        <v>8.5816638600000008</v>
      </c>
      <c r="E400" s="40">
        <f t="shared" si="12"/>
        <v>0.11450179999999999</v>
      </c>
      <c r="F400" s="39">
        <v>80932.56</v>
      </c>
      <c r="G400" s="73">
        <f t="shared" si="13"/>
        <v>7.1896944799999991</v>
      </c>
    </row>
    <row r="401" spans="2:7" ht="15.75">
      <c r="B401" s="49">
        <v>45666</v>
      </c>
      <c r="C401" s="50">
        <v>7.74</v>
      </c>
      <c r="D401" s="50">
        <v>8.5934288700000003</v>
      </c>
      <c r="E401" s="40">
        <f t="shared" si="12"/>
        <v>0.11026212790697665</v>
      </c>
      <c r="F401" s="39">
        <v>147500.6</v>
      </c>
      <c r="G401" s="73">
        <f t="shared" si="13"/>
        <v>7.234238519999999</v>
      </c>
    </row>
    <row r="402" spans="2:7" ht="15.75">
      <c r="B402" s="49">
        <v>45665</v>
      </c>
      <c r="C402" s="50">
        <v>7.86</v>
      </c>
      <c r="D402" s="50">
        <v>8.5876966699999997</v>
      </c>
      <c r="E402" s="40">
        <f t="shared" si="12"/>
        <v>9.2582273536895521E-2</v>
      </c>
      <c r="F402" s="39">
        <v>367467.6</v>
      </c>
      <c r="G402" s="73">
        <f t="shared" si="13"/>
        <v>7.3901414199999991</v>
      </c>
    </row>
    <row r="403" spans="2:7" ht="15.75">
      <c r="B403" s="49">
        <v>45664</v>
      </c>
      <c r="C403" s="50">
        <v>7.72</v>
      </c>
      <c r="D403" s="50">
        <v>8.5764924199999992</v>
      </c>
      <c r="E403" s="40">
        <f t="shared" si="12"/>
        <v>0.11094461398963729</v>
      </c>
      <c r="F403" s="39">
        <v>285042.09999999998</v>
      </c>
      <c r="G403" s="73">
        <f t="shared" si="13"/>
        <v>7.0565351499999984</v>
      </c>
    </row>
    <row r="404" spans="2:7" ht="15.75">
      <c r="B404" s="49">
        <v>45663</v>
      </c>
      <c r="C404" s="50">
        <v>7.98</v>
      </c>
      <c r="D404" s="50">
        <v>8.5868055000000005</v>
      </c>
      <c r="E404" s="40">
        <f t="shared" si="12"/>
        <v>7.6040789473684312E-2</v>
      </c>
      <c r="F404" s="39">
        <v>281673.8</v>
      </c>
      <c r="G404" s="73">
        <f t="shared" si="13"/>
        <v>6.8887845499999987</v>
      </c>
    </row>
    <row r="405" spans="2:7" ht="15.75">
      <c r="B405" s="49">
        <v>45660</v>
      </c>
      <c r="C405" s="50">
        <v>7.7</v>
      </c>
      <c r="D405" s="50">
        <v>8.5601107899999995</v>
      </c>
      <c r="E405" s="40">
        <f t="shared" si="12"/>
        <v>0.11170269999999993</v>
      </c>
      <c r="F405" s="39">
        <v>270766.7</v>
      </c>
      <c r="G405" s="73">
        <f t="shared" si="13"/>
        <v>7.0483062499999987</v>
      </c>
    </row>
    <row r="406" spans="2:7" ht="15.75">
      <c r="B406" s="49">
        <v>45659</v>
      </c>
      <c r="C406" s="50">
        <v>7.48</v>
      </c>
      <c r="D406" s="50">
        <v>8.5458959799999992</v>
      </c>
      <c r="E406" s="40">
        <f t="shared" si="12"/>
        <v>0.14249946256684476</v>
      </c>
      <c r="F406" s="39">
        <v>346244.1</v>
      </c>
      <c r="G406" s="73">
        <f t="shared" si="13"/>
        <v>6.8937950499999987</v>
      </c>
    </row>
    <row r="407" spans="2:7" ht="15.75">
      <c r="B407" s="49">
        <v>45657</v>
      </c>
      <c r="C407" s="50">
        <v>7.85</v>
      </c>
      <c r="D407" s="50">
        <v>8.5149983999999996</v>
      </c>
      <c r="E407" s="40">
        <f t="shared" si="12"/>
        <v>8.4713171974522217E-2</v>
      </c>
      <c r="F407" s="39"/>
      <c r="G407" s="73">
        <f t="shared" si="13"/>
        <v>6.7198493499999987</v>
      </c>
    </row>
    <row r="408" spans="2:7" ht="15.75">
      <c r="B408" s="49">
        <v>45656</v>
      </c>
      <c r="C408" s="50">
        <v>7.85</v>
      </c>
      <c r="D408" s="50">
        <v>8.5106026999999997</v>
      </c>
      <c r="E408" s="40">
        <f t="shared" si="12"/>
        <v>8.4153210191082906E-2</v>
      </c>
      <c r="F408" s="39">
        <v>1091923</v>
      </c>
      <c r="G408" s="73">
        <f t="shared" si="13"/>
        <v>6.7801607099999988</v>
      </c>
    </row>
    <row r="409" spans="2:7" ht="15.75">
      <c r="B409" s="49">
        <v>45653</v>
      </c>
      <c r="C409" s="50">
        <v>7.89</v>
      </c>
      <c r="D409" s="50">
        <v>8.6200948499999992</v>
      </c>
      <c r="E409" s="40">
        <f t="shared" si="12"/>
        <v>9.2534201520912518E-2</v>
      </c>
      <c r="F409" s="39">
        <v>692870.5</v>
      </c>
      <c r="G409" s="73">
        <f t="shared" si="13"/>
        <v>6.7528287100000011</v>
      </c>
    </row>
    <row r="410" spans="2:7" ht="15.75">
      <c r="B410" s="49">
        <v>45652</v>
      </c>
      <c r="C410" s="50">
        <v>7.35</v>
      </c>
      <c r="D410" s="50">
        <v>8.6421029699999998</v>
      </c>
      <c r="E410" s="40">
        <f t="shared" si="12"/>
        <v>0.17579632244897958</v>
      </c>
      <c r="F410" s="39">
        <v>383037.3</v>
      </c>
      <c r="G410" s="73">
        <f t="shared" si="13"/>
        <v>6.1529980200000001</v>
      </c>
    </row>
    <row r="411" spans="2:7" ht="15.75">
      <c r="B411" s="49">
        <v>45649</v>
      </c>
      <c r="C411" s="50">
        <v>7.31</v>
      </c>
      <c r="D411" s="50">
        <v>8.63520149</v>
      </c>
      <c r="E411" s="40">
        <f t="shared" si="12"/>
        <v>0.18128611354309165</v>
      </c>
      <c r="F411" s="39">
        <v>350631.9</v>
      </c>
      <c r="G411" s="73">
        <f t="shared" si="13"/>
        <v>5.9932448200000001</v>
      </c>
    </row>
    <row r="412" spans="2:7" ht="15.75">
      <c r="B412" s="49">
        <v>45646</v>
      </c>
      <c r="C412" s="50">
        <v>7.26</v>
      </c>
      <c r="D412" s="50">
        <v>8.6517720499999999</v>
      </c>
      <c r="E412" s="40">
        <f t="shared" si="12"/>
        <v>0.1917041391184573</v>
      </c>
      <c r="F412" s="39">
        <v>236934.5</v>
      </c>
      <c r="G412" s="73">
        <f t="shared" si="13"/>
        <v>5.8355120199999995</v>
      </c>
    </row>
    <row r="413" spans="2:7" ht="15.75">
      <c r="B413" s="49">
        <v>45645</v>
      </c>
      <c r="C413" s="50">
        <v>7.26</v>
      </c>
      <c r="D413" s="50">
        <v>8.5877419699999997</v>
      </c>
      <c r="E413" s="40">
        <f t="shared" si="12"/>
        <v>0.1828845688705234</v>
      </c>
      <c r="F413" s="39">
        <v>86083.199999999997</v>
      </c>
      <c r="G413" s="73">
        <f t="shared" si="13"/>
        <v>5.608566849999999</v>
      </c>
    </row>
    <row r="414" spans="2:7" ht="15.75">
      <c r="B414" s="49">
        <v>45644</v>
      </c>
      <c r="C414" s="50">
        <v>7.37</v>
      </c>
      <c r="D414" s="50">
        <v>8.4995079800000006</v>
      </c>
      <c r="E414" s="40">
        <f t="shared" si="12"/>
        <v>0.1532575278154682</v>
      </c>
      <c r="F414" s="39">
        <v>181002.8</v>
      </c>
      <c r="G414" s="73">
        <f t="shared" si="13"/>
        <v>5.6697161499999993</v>
      </c>
    </row>
    <row r="415" spans="2:7" ht="15.75">
      <c r="B415" s="49">
        <v>45643</v>
      </c>
      <c r="C415" s="50">
        <v>7.59</v>
      </c>
      <c r="D415" s="50">
        <v>8.5904458100000003</v>
      </c>
      <c r="E415" s="40">
        <f t="shared" si="12"/>
        <v>0.13181104216073791</v>
      </c>
      <c r="F415" s="39">
        <v>1207311</v>
      </c>
      <c r="G415" s="73">
        <f t="shared" si="13"/>
        <v>5.5408248899999988</v>
      </c>
    </row>
    <row r="416" spans="2:7" ht="15.75">
      <c r="B416" s="49">
        <v>45642</v>
      </c>
      <c r="C416" s="50">
        <v>7.55</v>
      </c>
      <c r="D416" s="50">
        <v>8.6223988400000007</v>
      </c>
      <c r="E416" s="40">
        <f t="shared" si="12"/>
        <v>0.14203958145695372</v>
      </c>
      <c r="F416" s="39">
        <v>127884.3</v>
      </c>
      <c r="G416" s="73">
        <f t="shared" si="13"/>
        <v>4.3966198099999998</v>
      </c>
    </row>
    <row r="417" spans="1:7" ht="15.75">
      <c r="B417" s="49">
        <v>45639</v>
      </c>
      <c r="C417" s="50">
        <v>7.61</v>
      </c>
      <c r="D417" s="50">
        <v>8.67917877</v>
      </c>
      <c r="E417" s="40">
        <f t="shared" si="12"/>
        <v>0.14049655321944798</v>
      </c>
      <c r="F417" s="39">
        <v>145602</v>
      </c>
      <c r="G417" s="73">
        <f t="shared" si="13"/>
        <v>4.3956666099999993</v>
      </c>
    </row>
    <row r="418" spans="1:7" ht="15.75">
      <c r="B418" s="49">
        <v>45638</v>
      </c>
      <c r="C418" s="50">
        <v>7.73</v>
      </c>
      <c r="D418" s="50">
        <v>8.7202502699999993</v>
      </c>
      <c r="E418" s="40">
        <f t="shared" si="12"/>
        <v>0.12810482147477353</v>
      </c>
      <c r="F418" s="39">
        <v>248500</v>
      </c>
      <c r="G418" s="73">
        <f t="shared" si="13"/>
        <v>4.6481191100000006</v>
      </c>
    </row>
    <row r="419" spans="1:7" ht="15.75">
      <c r="B419" s="49">
        <v>45637</v>
      </c>
      <c r="C419" s="50">
        <v>7.59</v>
      </c>
      <c r="D419" s="50">
        <v>8.7760340800000005</v>
      </c>
      <c r="E419" s="40">
        <f t="shared" si="12"/>
        <v>0.15626272463768132</v>
      </c>
      <c r="F419" s="39">
        <v>152775.6</v>
      </c>
      <c r="G419" s="73">
        <f t="shared" si="13"/>
        <v>4.4349065500000009</v>
      </c>
    </row>
    <row r="420" spans="1:7" ht="15.75">
      <c r="B420" s="49">
        <v>45636</v>
      </c>
      <c r="C420" s="50">
        <v>7.64</v>
      </c>
      <c r="D420" s="50">
        <v>8.7187712000000008</v>
      </c>
      <c r="E420" s="40">
        <f t="shared" si="12"/>
        <v>0.1412004188481677</v>
      </c>
      <c r="F420" s="39">
        <v>64075.62</v>
      </c>
      <c r="G420" s="73">
        <f t="shared" si="13"/>
        <v>4.5593990500000006</v>
      </c>
    </row>
    <row r="421" spans="1:7" ht="15.75">
      <c r="B421" s="49">
        <v>45635</v>
      </c>
      <c r="C421" s="50">
        <v>7.7</v>
      </c>
      <c r="D421" s="50">
        <v>8.6794061100000004</v>
      </c>
      <c r="E421" s="40">
        <f t="shared" si="12"/>
        <v>0.12719559870129871</v>
      </c>
      <c r="F421" s="39">
        <v>441435.3</v>
      </c>
      <c r="G421" s="73">
        <f t="shared" si="13"/>
        <v>4.6417452300000006</v>
      </c>
    </row>
    <row r="422" spans="1:7" ht="15.75">
      <c r="B422" s="49">
        <v>45632</v>
      </c>
      <c r="C422" s="50">
        <v>7.65</v>
      </c>
      <c r="D422" s="50">
        <v>8.6889271499999996</v>
      </c>
      <c r="E422" s="40">
        <f t="shared" si="12"/>
        <v>0.13580747058823528</v>
      </c>
      <c r="F422" s="39">
        <v>125476.6</v>
      </c>
      <c r="G422" s="73">
        <f t="shared" si="13"/>
        <v>4.8742256300000006</v>
      </c>
    </row>
    <row r="423" spans="1:7" ht="15.75">
      <c r="B423" s="49">
        <v>45631</v>
      </c>
      <c r="C423" s="50">
        <v>7.68</v>
      </c>
      <c r="D423" s="50">
        <v>8.7844338700000009</v>
      </c>
      <c r="E423" s="40">
        <f t="shared" si="12"/>
        <v>0.14380649348958352</v>
      </c>
      <c r="F423" s="39">
        <v>303403.5</v>
      </c>
      <c r="G423" s="73">
        <f t="shared" si="13"/>
        <v>5.9404290300000007</v>
      </c>
    </row>
    <row r="424" spans="1:7" ht="15.75">
      <c r="B424" s="49">
        <v>45630</v>
      </c>
      <c r="C424" s="50">
        <v>7.78</v>
      </c>
      <c r="D424" s="50">
        <v>8.7930218</v>
      </c>
      <c r="E424" s="40">
        <f t="shared" si="12"/>
        <v>0.1302084575835476</v>
      </c>
      <c r="F424" s="39">
        <v>33861.33</v>
      </c>
      <c r="G424" s="73">
        <f t="shared" si="13"/>
        <v>5.9796339300000003</v>
      </c>
    </row>
    <row r="425" spans="1:7" ht="15.75">
      <c r="B425" s="49">
        <v>45629</v>
      </c>
      <c r="C425" s="50">
        <v>7.89</v>
      </c>
      <c r="D425" s="50">
        <v>8.7758072600000006</v>
      </c>
      <c r="E425" s="40">
        <f t="shared" si="12"/>
        <v>0.11226961470215469</v>
      </c>
      <c r="F425" s="39">
        <v>117291.5</v>
      </c>
      <c r="G425" s="73">
        <f t="shared" si="13"/>
        <v>6.3561133000000005</v>
      </c>
    </row>
    <row r="426" spans="1:7" ht="15.75">
      <c r="B426" s="49">
        <v>45628</v>
      </c>
      <c r="C426" s="50">
        <v>7.9</v>
      </c>
      <c r="D426" s="50">
        <v>8.8082800399999996</v>
      </c>
      <c r="E426" s="40">
        <f t="shared" si="12"/>
        <v>0.11497215696202523</v>
      </c>
      <c r="F426" s="39">
        <v>441195.5</v>
      </c>
      <c r="G426" s="73">
        <f t="shared" si="13"/>
        <v>6.6150156000000004</v>
      </c>
    </row>
    <row r="427" spans="1:7" ht="15.75">
      <c r="B427" s="49">
        <v>45625</v>
      </c>
      <c r="C427" s="50">
        <v>8.0399999999999991</v>
      </c>
      <c r="D427" s="50">
        <v>8.7325653699999997</v>
      </c>
      <c r="E427" s="40">
        <f t="shared" si="12"/>
        <v>8.6139971393034864E-2</v>
      </c>
      <c r="F427" s="39">
        <v>116255.5</v>
      </c>
      <c r="G427" s="73">
        <f t="shared" si="13"/>
        <v>6.3799425000000012</v>
      </c>
    </row>
    <row r="428" spans="1:7" ht="15.75">
      <c r="B428" s="49">
        <v>45624</v>
      </c>
      <c r="C428" s="50">
        <v>8.11</v>
      </c>
      <c r="D428" s="50">
        <v>8.8043905599999999</v>
      </c>
      <c r="E428" s="40">
        <f t="shared" si="12"/>
        <v>8.5621524044389608E-2</v>
      </c>
      <c r="F428" s="39">
        <v>172298.4</v>
      </c>
      <c r="G428" s="73">
        <f t="shared" si="13"/>
        <v>6.8197502000000014</v>
      </c>
    </row>
    <row r="429" spans="1:7" ht="15.75">
      <c r="B429" s="49">
        <v>45623</v>
      </c>
      <c r="C429" s="50">
        <v>8.2100000000000009</v>
      </c>
      <c r="D429" s="50">
        <v>8.8319129699999994</v>
      </c>
      <c r="E429" s="40">
        <f t="shared" si="12"/>
        <v>7.5750666260657518E-2</v>
      </c>
      <c r="F429" s="39">
        <v>60311.360000000001</v>
      </c>
      <c r="G429" s="73">
        <f t="shared" si="13"/>
        <v>6.947311700000002</v>
      </c>
    </row>
    <row r="430" spans="1:7" ht="15.75">
      <c r="B430" s="49">
        <v>45622</v>
      </c>
      <c r="C430" s="50">
        <v>8.16</v>
      </c>
      <c r="D430" s="50">
        <v>8.8808551999999992</v>
      </c>
      <c r="E430" s="40">
        <f t="shared" si="12"/>
        <v>8.8340098039215498E-2</v>
      </c>
      <c r="F430" s="39">
        <v>1064591</v>
      </c>
      <c r="G430" s="73">
        <f t="shared" si="13"/>
        <v>7.2804896400000016</v>
      </c>
    </row>
    <row r="431" spans="1:7" ht="15.75">
      <c r="B431" s="49">
        <v>45621</v>
      </c>
      <c r="C431" s="50">
        <v>8.18</v>
      </c>
      <c r="D431" s="50">
        <v>8.8839276100000006</v>
      </c>
      <c r="E431" s="40">
        <f t="shared" si="12"/>
        <v>8.6054720048899913E-2</v>
      </c>
      <c r="F431" s="39">
        <v>93039.81</v>
      </c>
      <c r="G431" s="73">
        <f t="shared" si="13"/>
        <v>6.7304010400000012</v>
      </c>
    </row>
    <row r="432" spans="1:7" ht="15.75">
      <c r="A432" s="4"/>
      <c r="B432" s="49">
        <v>45618</v>
      </c>
      <c r="C432" s="50">
        <v>8.24</v>
      </c>
      <c r="D432" s="50">
        <v>8.8711418599999998</v>
      </c>
      <c r="E432" s="40">
        <f t="shared" si="12"/>
        <v>7.6594885922329992E-2</v>
      </c>
      <c r="F432" s="39">
        <v>223284.1</v>
      </c>
      <c r="G432" s="73">
        <f t="shared" si="13"/>
        <v>7.2990590300000004</v>
      </c>
    </row>
    <row r="433" spans="1:7" ht="15.75">
      <c r="A433" s="4"/>
      <c r="B433" s="49">
        <v>45617</v>
      </c>
      <c r="C433" s="50">
        <v>8.17</v>
      </c>
      <c r="D433" s="50">
        <v>8.8923563699999999</v>
      </c>
      <c r="E433" s="40">
        <f t="shared" si="12"/>
        <v>8.8415712362301058E-2</v>
      </c>
      <c r="F433" s="39">
        <v>192899.1</v>
      </c>
      <c r="G433" s="73">
        <f t="shared" si="13"/>
        <v>7.409125930000001</v>
      </c>
    </row>
    <row r="434" spans="1:7" ht="15.75">
      <c r="A434" s="4"/>
      <c r="B434" s="49">
        <v>45615</v>
      </c>
      <c r="C434" s="50">
        <v>8.1</v>
      </c>
      <c r="D434" s="50">
        <v>8.8651377</v>
      </c>
      <c r="E434" s="40">
        <f t="shared" si="12"/>
        <v>9.4461444444444487E-2</v>
      </c>
      <c r="F434" s="39">
        <v>9989.33</v>
      </c>
      <c r="G434" s="73">
        <f t="shared" si="13"/>
        <v>7.6991740300000009</v>
      </c>
    </row>
    <row r="435" spans="1:7" ht="15.75">
      <c r="B435" s="49">
        <v>45614</v>
      </c>
      <c r="C435" s="50">
        <v>8.15</v>
      </c>
      <c r="D435" s="50">
        <v>8.84876927</v>
      </c>
      <c r="E435" s="40">
        <f t="shared" si="12"/>
        <v>8.5738560736196234E-2</v>
      </c>
      <c r="F435" s="39">
        <v>147232.5</v>
      </c>
      <c r="G435" s="73">
        <f t="shared" si="13"/>
        <v>8.322318000000001</v>
      </c>
    </row>
    <row r="436" spans="1:7" ht="15.75">
      <c r="B436" s="49">
        <v>45610</v>
      </c>
      <c r="C436" s="50">
        <v>8.1199999999999992</v>
      </c>
      <c r="D436" s="50">
        <v>8.8478818799999992</v>
      </c>
      <c r="E436" s="40">
        <f t="shared" si="12"/>
        <v>8.9640625615763581E-2</v>
      </c>
      <c r="F436" s="39">
        <v>52111.54</v>
      </c>
      <c r="G436" s="73">
        <f t="shared" si="13"/>
        <v>8.4986070999999992</v>
      </c>
    </row>
    <row r="437" spans="1:7" ht="15.75">
      <c r="B437" s="49">
        <v>45609</v>
      </c>
      <c r="C437" s="50">
        <v>8.11</v>
      </c>
      <c r="D437" s="50">
        <v>8.8322643500000009</v>
      </c>
      <c r="E437" s="40">
        <f t="shared" si="12"/>
        <v>8.9058489519112438E-2</v>
      </c>
      <c r="F437" s="39">
        <v>63105.919999999998</v>
      </c>
      <c r="G437" s="73">
        <f t="shared" si="13"/>
        <v>8.8781258600000008</v>
      </c>
    </row>
    <row r="438" spans="1:7" ht="15.75">
      <c r="B438" s="49">
        <v>45608</v>
      </c>
      <c r="C438" s="50">
        <v>8.1</v>
      </c>
      <c r="D438" s="50">
        <v>8.8342318599999992</v>
      </c>
      <c r="E438" s="40">
        <f t="shared" si="12"/>
        <v>9.0645908641975304E-2</v>
      </c>
      <c r="F438" s="39">
        <v>126931.1</v>
      </c>
      <c r="G438" s="73">
        <f t="shared" si="13"/>
        <v>8.974881439999999</v>
      </c>
    </row>
    <row r="439" spans="1:7" ht="15.75">
      <c r="B439" s="49">
        <v>45607</v>
      </c>
      <c r="C439" s="50">
        <v>8.14</v>
      </c>
      <c r="D439" s="50">
        <v>8.8863953799999997</v>
      </c>
      <c r="E439" s="40">
        <f t="shared" si="12"/>
        <v>9.1694764127764117E-2</v>
      </c>
      <c r="F439" s="39">
        <v>398054.5</v>
      </c>
      <c r="G439" s="73">
        <f t="shared" si="13"/>
        <v>9.770468039999999</v>
      </c>
    </row>
    <row r="440" spans="1:7" ht="15.75">
      <c r="B440" s="49">
        <v>45604</v>
      </c>
      <c r="C440" s="50">
        <v>8.08</v>
      </c>
      <c r="D440" s="50">
        <v>8.8913736300000004</v>
      </c>
      <c r="E440" s="40">
        <f t="shared" si="12"/>
        <v>0.10041752846534657</v>
      </c>
      <c r="F440" s="39">
        <v>35287.440000000002</v>
      </c>
      <c r="G440" s="73">
        <f t="shared" si="13"/>
        <v>9.5527579399999993</v>
      </c>
    </row>
    <row r="441" spans="1:7" ht="15.75">
      <c r="B441" s="49">
        <v>45603</v>
      </c>
      <c r="C441" s="50">
        <v>8.07</v>
      </c>
      <c r="D441" s="50">
        <v>8.8772275799999996</v>
      </c>
      <c r="E441" s="40">
        <f t="shared" si="12"/>
        <v>0.10002820074349428</v>
      </c>
      <c r="F441" s="39">
        <v>277268.09999999998</v>
      </c>
      <c r="G441" s="73">
        <f t="shared" si="13"/>
        <v>9.6957162999999991</v>
      </c>
    </row>
    <row r="442" spans="1:7" ht="15.75">
      <c r="B442" s="49">
        <v>45602</v>
      </c>
      <c r="C442" s="50">
        <v>8.08</v>
      </c>
      <c r="D442" s="50">
        <v>8.8496902500000001</v>
      </c>
      <c r="E442" s="40">
        <f t="shared" si="12"/>
        <v>9.525869430693068E-2</v>
      </c>
      <c r="F442" s="39">
        <v>146421.79999999999</v>
      </c>
      <c r="G442" s="73">
        <f t="shared" si="13"/>
        <v>9.4515406000000013</v>
      </c>
    </row>
    <row r="443" spans="1:7" ht="15.75">
      <c r="B443" s="49">
        <v>45601</v>
      </c>
      <c r="C443" s="50">
        <v>8.1199999999999992</v>
      </c>
      <c r="D443" s="50">
        <v>8.8436287760940004</v>
      </c>
      <c r="E443" s="40">
        <f t="shared" si="12"/>
        <v>8.9116844346551982E-2</v>
      </c>
      <c r="F443" s="39">
        <v>673915.7</v>
      </c>
      <c r="G443" s="73">
        <f t="shared" si="13"/>
        <v>9.5665427000000012</v>
      </c>
    </row>
    <row r="444" spans="1:7" ht="15.75">
      <c r="B444" s="49">
        <v>45600</v>
      </c>
      <c r="C444" s="50">
        <v>8.1199999999999992</v>
      </c>
      <c r="D444" s="50">
        <v>8.8338219700000007</v>
      </c>
      <c r="E444" s="40">
        <f t="shared" si="12"/>
        <v>8.7909109605911473E-2</v>
      </c>
      <c r="F444" s="39">
        <v>1191680</v>
      </c>
      <c r="G444" s="73">
        <f t="shared" si="13"/>
        <v>8.9394850399999992</v>
      </c>
    </row>
    <row r="445" spans="1:7" ht="15.75">
      <c r="B445" s="49">
        <v>45597</v>
      </c>
      <c r="C445" s="50">
        <v>8.3000000000000007</v>
      </c>
      <c r="D445" s="50">
        <v>8.7792595900000006</v>
      </c>
      <c r="E445" s="40">
        <f t="shared" si="12"/>
        <v>5.7742119277108372E-2</v>
      </c>
      <c r="F445" s="39">
        <v>342608.4</v>
      </c>
      <c r="G445" s="73">
        <f t="shared" si="13"/>
        <v>8.2506321400000004</v>
      </c>
    </row>
    <row r="446" spans="1:7" ht="15.75">
      <c r="B446" s="49">
        <v>45596</v>
      </c>
      <c r="C446" s="50">
        <v>8.25</v>
      </c>
      <c r="D446" s="50">
        <v>8.8051403700000002</v>
      </c>
      <c r="E446" s="40">
        <f t="shared" si="12"/>
        <v>6.7289741818181925E-2</v>
      </c>
      <c r="F446" s="39">
        <v>410340.7</v>
      </c>
      <c r="G446" s="73">
        <f t="shared" si="13"/>
        <v>8.0623905400000009</v>
      </c>
    </row>
    <row r="447" spans="1:7" ht="15.75">
      <c r="B447" s="49">
        <v>45595</v>
      </c>
      <c r="C447" s="50">
        <v>8.27</v>
      </c>
      <c r="D447" s="50">
        <v>8.88068788</v>
      </c>
      <c r="E447" s="40">
        <f t="shared" si="12"/>
        <v>7.3843758162031481E-2</v>
      </c>
      <c r="F447" s="39">
        <v>376193.8</v>
      </c>
      <c r="G447" s="73">
        <f t="shared" si="13"/>
        <v>7.9640415400000002</v>
      </c>
    </row>
    <row r="448" spans="1:7" ht="15.75">
      <c r="B448" s="49">
        <v>45594</v>
      </c>
      <c r="C448" s="50">
        <v>8.3000000000000007</v>
      </c>
      <c r="D448" s="50">
        <v>8.8747505899999997</v>
      </c>
      <c r="E448" s="40">
        <f t="shared" si="12"/>
        <v>6.9247059036144476E-2</v>
      </c>
      <c r="F448" s="39">
        <v>206122.4</v>
      </c>
      <c r="G448" s="73">
        <f t="shared" si="13"/>
        <v>7.6106587200000009</v>
      </c>
    </row>
    <row r="449" spans="2:7" ht="15.75">
      <c r="B449" s="49">
        <v>45593</v>
      </c>
      <c r="C449" s="50">
        <v>8.3000000000000007</v>
      </c>
      <c r="D449" s="50">
        <v>8.8910636400000005</v>
      </c>
      <c r="E449" s="40">
        <f t="shared" si="12"/>
        <v>7.121248674698788E-2</v>
      </c>
      <c r="F449" s="39">
        <v>556063.19999999995</v>
      </c>
      <c r="G449" s="73">
        <f t="shared" si="13"/>
        <v>7.4739301300000003</v>
      </c>
    </row>
    <row r="450" spans="2:7" ht="15.75">
      <c r="B450" s="49">
        <v>45590</v>
      </c>
      <c r="C450" s="50">
        <v>8.3699999999999992</v>
      </c>
      <c r="D450" s="50">
        <v>8.8984372599999997</v>
      </c>
      <c r="E450" s="40">
        <f t="shared" si="12"/>
        <v>6.313467861409805E-2</v>
      </c>
      <c r="F450" s="39">
        <v>299859.90000000002</v>
      </c>
      <c r="G450" s="73">
        <f t="shared" si="13"/>
        <v>7.0283689300000018</v>
      </c>
    </row>
    <row r="451" spans="2:7" ht="15.75">
      <c r="B451" s="49">
        <v>45589</v>
      </c>
      <c r="C451" s="50">
        <v>8.1</v>
      </c>
      <c r="D451" s="50">
        <v>8.9193169599999997</v>
      </c>
      <c r="E451" s="40">
        <f t="shared" si="12"/>
        <v>0.10115024197530875</v>
      </c>
      <c r="F451" s="39">
        <v>393489.3</v>
      </c>
      <c r="G451" s="73">
        <f t="shared" si="13"/>
        <v>6.9520677300000004</v>
      </c>
    </row>
    <row r="452" spans="2:7" ht="15.75">
      <c r="B452" s="49">
        <v>45588</v>
      </c>
      <c r="C452" s="50">
        <v>8.1999999999999993</v>
      </c>
      <c r="D452" s="50">
        <v>8.8657722000000003</v>
      </c>
      <c r="E452" s="40">
        <f t="shared" si="12"/>
        <v>8.1191731707317194E-2</v>
      </c>
      <c r="F452" s="39">
        <v>514502.40000000002</v>
      </c>
      <c r="G452" s="73">
        <f t="shared" si="13"/>
        <v>6.7088427300000006</v>
      </c>
    </row>
    <row r="453" spans="2:7" ht="15.75">
      <c r="B453" s="49">
        <v>45587</v>
      </c>
      <c r="C453" s="50">
        <v>8.27</v>
      </c>
      <c r="D453" s="50">
        <v>8.8796808400000007</v>
      </c>
      <c r="E453" s="40">
        <f t="shared" si="12"/>
        <v>7.3721987908101694E-2</v>
      </c>
      <c r="F453" s="39">
        <v>661697.80000000005</v>
      </c>
      <c r="G453" s="73">
        <f t="shared" si="13"/>
        <v>6.5076510299999999</v>
      </c>
    </row>
    <row r="454" spans="2:7" ht="15.75">
      <c r="B454" s="49">
        <v>45586</v>
      </c>
      <c r="C454" s="50">
        <v>8.3800000000000008</v>
      </c>
      <c r="D454" s="50">
        <v>8.8793697100000006</v>
      </c>
      <c r="E454" s="40">
        <f t="shared" si="12"/>
        <v>5.9590657517899714E-2</v>
      </c>
      <c r="F454" s="39">
        <v>333351</v>
      </c>
      <c r="G454" s="73">
        <f t="shared" si="13"/>
        <v>10.326203230000001</v>
      </c>
    </row>
    <row r="455" spans="2:7" ht="15.75">
      <c r="B455" s="49">
        <v>45583</v>
      </c>
      <c r="C455" s="50">
        <v>8.5</v>
      </c>
      <c r="D455" s="50">
        <v>8.8805160000000001</v>
      </c>
      <c r="E455" s="40">
        <f t="shared" si="12"/>
        <v>4.4766588235294114E-2</v>
      </c>
      <c r="F455" s="39">
        <v>482947.2</v>
      </c>
      <c r="G455" s="73">
        <f t="shared" si="13"/>
        <v>10.029788690000002</v>
      </c>
    </row>
    <row r="456" spans="2:7" ht="15.75">
      <c r="B456" s="49">
        <v>45582</v>
      </c>
      <c r="C456" s="50">
        <v>8.4</v>
      </c>
      <c r="D456" s="50">
        <v>8.9067249299999993</v>
      </c>
      <c r="E456" s="40">
        <f t="shared" si="12"/>
        <v>6.0324396428571347E-2</v>
      </c>
      <c r="F456" s="39">
        <v>633133.30000000005</v>
      </c>
      <c r="G456" s="73">
        <f t="shared" si="13"/>
        <v>9.5890521300000007</v>
      </c>
    </row>
    <row r="457" spans="2:7" ht="15.75">
      <c r="B457" s="49">
        <v>45581</v>
      </c>
      <c r="C457" s="50">
        <v>8.33</v>
      </c>
      <c r="D457" s="50">
        <v>8.9037935299999997</v>
      </c>
      <c r="E457" s="40">
        <f t="shared" si="12"/>
        <v>6.8882776710684324E-2</v>
      </c>
      <c r="F457" s="39">
        <v>323521.59999999998</v>
      </c>
      <c r="G457" s="73">
        <f t="shared" si="13"/>
        <v>9.1516233300000014</v>
      </c>
    </row>
    <row r="458" spans="2:7" ht="15.75">
      <c r="B458" s="49">
        <v>45580</v>
      </c>
      <c r="C458" s="50">
        <v>8.4499999999999993</v>
      </c>
      <c r="D458" s="50">
        <v>8.9099289600000002</v>
      </c>
      <c r="E458" s="40">
        <f t="shared" si="12"/>
        <v>5.4429462721893529E-2</v>
      </c>
      <c r="F458" s="39">
        <v>431630.3</v>
      </c>
      <c r="G458" s="73">
        <f t="shared" si="13"/>
        <v>8.8671500900000009</v>
      </c>
    </row>
    <row r="459" spans="2:7" ht="15.75">
      <c r="B459" s="49">
        <v>45579</v>
      </c>
      <c r="C459" s="50">
        <v>8.5</v>
      </c>
      <c r="D459" s="50">
        <v>8.9142036900000008</v>
      </c>
      <c r="E459" s="40">
        <f t="shared" ref="E459:E522" si="14">D459/C459-1</f>
        <v>4.8729845882353073E-2</v>
      </c>
      <c r="F459" s="39">
        <v>159861.5</v>
      </c>
      <c r="G459" s="73">
        <f t="shared" ref="G459:G522" si="15">SUM(F459:F480)/1000000</f>
        <v>8.4888069099999974</v>
      </c>
    </row>
    <row r="460" spans="2:7" ht="15.75">
      <c r="B460" s="49">
        <v>45576</v>
      </c>
      <c r="C460" s="50">
        <v>8.5</v>
      </c>
      <c r="D460" s="50">
        <v>8.9092804999999995</v>
      </c>
      <c r="E460" s="40">
        <f t="shared" si="14"/>
        <v>4.8150647058823548E-2</v>
      </c>
      <c r="F460" s="39">
        <v>922517.7</v>
      </c>
      <c r="G460" s="73">
        <f t="shared" si="15"/>
        <v>8.3453014500000009</v>
      </c>
    </row>
    <row r="461" spans="2:7" ht="15.75">
      <c r="B461" s="49">
        <v>45575</v>
      </c>
      <c r="C461" s="50">
        <v>8.2100000000000009</v>
      </c>
      <c r="D461" s="50">
        <v>8.8963932200000002</v>
      </c>
      <c r="E461" s="40">
        <f t="shared" si="14"/>
        <v>8.360453349573671E-2</v>
      </c>
      <c r="F461" s="39">
        <v>180344.4</v>
      </c>
      <c r="G461" s="73">
        <f t="shared" si="15"/>
        <v>7.5255309500000012</v>
      </c>
    </row>
    <row r="462" spans="2:7" ht="15.75">
      <c r="B462" s="49">
        <v>45574</v>
      </c>
      <c r="C462" s="50">
        <v>8.2899999999999991</v>
      </c>
      <c r="D462" s="50">
        <v>8.8798407800000003</v>
      </c>
      <c r="E462" s="40">
        <f t="shared" si="14"/>
        <v>7.1150878166465814E-2</v>
      </c>
      <c r="F462" s="39">
        <v>178245.8</v>
      </c>
      <c r="G462" s="73">
        <f t="shared" si="15"/>
        <v>7.4525401500000008</v>
      </c>
    </row>
    <row r="463" spans="2:7" ht="15.75">
      <c r="B463" s="49">
        <v>45573</v>
      </c>
      <c r="C463" s="50">
        <v>8.4</v>
      </c>
      <c r="D463" s="50">
        <v>8.9181942500000009</v>
      </c>
      <c r="E463" s="40">
        <f t="shared" si="14"/>
        <v>6.1689791666666771E-2</v>
      </c>
      <c r="F463" s="39">
        <v>33092.400000000001</v>
      </c>
      <c r="G463" s="73">
        <f t="shared" si="15"/>
        <v>7.2995060499999997</v>
      </c>
    </row>
    <row r="464" spans="2:7" ht="15.75">
      <c r="B464" s="49">
        <v>45572</v>
      </c>
      <c r="C464" s="50">
        <v>8.27</v>
      </c>
      <c r="D464" s="50">
        <v>8.9065333899999999</v>
      </c>
      <c r="E464" s="40">
        <f t="shared" si="14"/>
        <v>7.6968970979443885E-2</v>
      </c>
      <c r="F464" s="39">
        <v>261423.9</v>
      </c>
      <c r="G464" s="73">
        <f t="shared" si="15"/>
        <v>7.3190331999999998</v>
      </c>
    </row>
    <row r="465" spans="2:7" ht="15.75">
      <c r="B465" s="49">
        <v>45569</v>
      </c>
      <c r="C465" s="50">
        <v>8.3699999999999992</v>
      </c>
      <c r="D465" s="50">
        <v>8.8889014399999997</v>
      </c>
      <c r="E465" s="40">
        <f t="shared" si="14"/>
        <v>6.1995393070489957E-2</v>
      </c>
      <c r="F465" s="39">
        <v>46858.04</v>
      </c>
      <c r="G465" s="73">
        <f t="shared" si="15"/>
        <v>7.1249479299999994</v>
      </c>
    </row>
    <row r="466" spans="2:7" ht="15.75">
      <c r="B466" s="49">
        <v>45568</v>
      </c>
      <c r="C466" s="50">
        <v>8.3000000000000007</v>
      </c>
      <c r="D466" s="50">
        <v>8.8999061299999997</v>
      </c>
      <c r="E466" s="40">
        <f t="shared" si="14"/>
        <v>7.2277846987951699E-2</v>
      </c>
      <c r="F466" s="39">
        <v>502827.1</v>
      </c>
      <c r="G466" s="73">
        <f t="shared" si="15"/>
        <v>7.236165989999999</v>
      </c>
    </row>
    <row r="467" spans="2:7" ht="15.75">
      <c r="B467" s="49">
        <v>45567</v>
      </c>
      <c r="C467" s="50">
        <v>8.44</v>
      </c>
      <c r="D467" s="50">
        <v>8.9026626699999998</v>
      </c>
      <c r="E467" s="40">
        <f t="shared" si="14"/>
        <v>5.4817851895734737E-2</v>
      </c>
      <c r="F467" s="39">
        <v>154366.79999999999</v>
      </c>
      <c r="G467" s="73">
        <f t="shared" si="15"/>
        <v>6.7958797999999998</v>
      </c>
    </row>
    <row r="468" spans="2:7" ht="15.75">
      <c r="B468" s="49">
        <v>45566</v>
      </c>
      <c r="C468" s="50">
        <v>8.4499999999999993</v>
      </c>
      <c r="D468" s="50">
        <v>8.8968672299999998</v>
      </c>
      <c r="E468" s="40">
        <f t="shared" si="14"/>
        <v>5.2883695857988133E-2</v>
      </c>
      <c r="F468" s="39">
        <v>311991.7</v>
      </c>
      <c r="G468" s="73">
        <f t="shared" si="15"/>
        <v>7.3778232999999993</v>
      </c>
    </row>
    <row r="469" spans="2:7" ht="15.75">
      <c r="B469" s="49">
        <v>45565</v>
      </c>
      <c r="C469" s="50">
        <v>8.5299999999999994</v>
      </c>
      <c r="D469" s="50">
        <v>8.8908466799999992</v>
      </c>
      <c r="E469" s="40">
        <f t="shared" si="14"/>
        <v>4.2303245017585089E-2</v>
      </c>
      <c r="F469" s="39">
        <v>22810.98</v>
      </c>
      <c r="G469" s="73">
        <f t="shared" si="15"/>
        <v>7.9631903999999993</v>
      </c>
    </row>
    <row r="470" spans="2:7" ht="15.75">
      <c r="B470" s="49">
        <v>45562</v>
      </c>
      <c r="C470" s="50">
        <v>8.5299999999999994</v>
      </c>
      <c r="D470" s="50">
        <v>8.9887394599999997</v>
      </c>
      <c r="E470" s="40">
        <f t="shared" si="14"/>
        <v>5.377953810082059E-2</v>
      </c>
      <c r="F470" s="39">
        <v>69393.81</v>
      </c>
      <c r="G470" s="73">
        <f t="shared" si="15"/>
        <v>8.0361546599999993</v>
      </c>
    </row>
    <row r="471" spans="2:7" ht="15.75">
      <c r="B471" s="49">
        <v>45561</v>
      </c>
      <c r="C471" s="50">
        <v>8.49</v>
      </c>
      <c r="D471" s="50">
        <v>8.9914857300000008</v>
      </c>
      <c r="E471" s="40">
        <f t="shared" si="14"/>
        <v>5.9067812720848156E-2</v>
      </c>
      <c r="F471" s="39">
        <v>110502</v>
      </c>
      <c r="G471" s="73">
        <f t="shared" si="15"/>
        <v>8.0021669800000002</v>
      </c>
    </row>
    <row r="472" spans="2:7" ht="15.75">
      <c r="B472" s="49">
        <v>45560</v>
      </c>
      <c r="C472" s="50">
        <v>8.52</v>
      </c>
      <c r="D472" s="50">
        <v>8.9975310299999993</v>
      </c>
      <c r="E472" s="40">
        <f t="shared" si="14"/>
        <v>5.6048242957746464E-2</v>
      </c>
      <c r="F472" s="39">
        <v>223558.7</v>
      </c>
      <c r="G472" s="73">
        <f t="shared" si="15"/>
        <v>7.9140706899999991</v>
      </c>
    </row>
    <row r="473" spans="2:7" ht="15.75">
      <c r="B473" s="49">
        <v>45559</v>
      </c>
      <c r="C473" s="50">
        <v>8.48</v>
      </c>
      <c r="D473" s="50">
        <v>8.9856913600000006</v>
      </c>
      <c r="E473" s="40">
        <f t="shared" si="14"/>
        <v>5.9633415094339615E-2</v>
      </c>
      <c r="F473" s="39">
        <v>150264.29999999999</v>
      </c>
      <c r="G473" s="73">
        <f t="shared" si="15"/>
        <v>7.7228597299999997</v>
      </c>
    </row>
    <row r="474" spans="2:7" ht="15.75">
      <c r="B474" s="49">
        <v>45558</v>
      </c>
      <c r="C474" s="50">
        <v>8.5</v>
      </c>
      <c r="D474" s="50">
        <v>8.9476422400000004</v>
      </c>
      <c r="E474" s="40">
        <f t="shared" si="14"/>
        <v>5.2663792941176624E-2</v>
      </c>
      <c r="F474" s="39">
        <v>313310.7</v>
      </c>
      <c r="G474" s="73">
        <f t="shared" si="15"/>
        <v>7.64703496</v>
      </c>
    </row>
    <row r="475" spans="2:7" ht="15.75">
      <c r="B475" s="49">
        <v>45555</v>
      </c>
      <c r="C475" s="50">
        <v>8.64</v>
      </c>
      <c r="D475" s="50">
        <v>8.9377066700000007</v>
      </c>
      <c r="E475" s="40">
        <f t="shared" si="14"/>
        <v>3.4456790509259205E-2</v>
      </c>
      <c r="F475" s="39">
        <v>4480250</v>
      </c>
      <c r="G475" s="73">
        <f t="shared" si="15"/>
        <v>7.4788085599999992</v>
      </c>
    </row>
    <row r="476" spans="2:7" ht="15.75">
      <c r="B476" s="49">
        <v>45554</v>
      </c>
      <c r="C476" s="50">
        <v>8.64</v>
      </c>
      <c r="D476" s="50">
        <v>8.9784948100000008</v>
      </c>
      <c r="E476" s="40">
        <f t="shared" si="14"/>
        <v>3.9177640046296425E-2</v>
      </c>
      <c r="F476" s="39">
        <v>36936.46</v>
      </c>
      <c r="G476" s="73">
        <f t="shared" si="15"/>
        <v>3.2067143599999999</v>
      </c>
    </row>
    <row r="477" spans="2:7" ht="15.75">
      <c r="B477" s="49">
        <v>45553</v>
      </c>
      <c r="C477" s="50">
        <v>8.6</v>
      </c>
      <c r="D477" s="50">
        <v>9.0306353300000008</v>
      </c>
      <c r="E477" s="40">
        <f t="shared" si="14"/>
        <v>5.0073875581395422E-2</v>
      </c>
      <c r="F477" s="39">
        <v>42210.64</v>
      </c>
      <c r="G477" s="73">
        <f t="shared" si="15"/>
        <v>3.6172066000000003</v>
      </c>
    </row>
    <row r="478" spans="2:7" ht="15.75">
      <c r="B478" s="49">
        <v>45552</v>
      </c>
      <c r="C478" s="50">
        <v>8.61</v>
      </c>
      <c r="D478" s="50">
        <v>9.0244619200000002</v>
      </c>
      <c r="E478" s="40">
        <f t="shared" si="14"/>
        <v>4.813727293844372E-2</v>
      </c>
      <c r="F478" s="39">
        <v>195704.5</v>
      </c>
      <c r="G478" s="73">
        <f t="shared" si="15"/>
        <v>3.99123926</v>
      </c>
    </row>
    <row r="479" spans="2:7" ht="15.75">
      <c r="B479" s="49">
        <v>45551</v>
      </c>
      <c r="C479" s="50">
        <v>8.6</v>
      </c>
      <c r="D479" s="50">
        <v>9.0211970299999997</v>
      </c>
      <c r="E479" s="40">
        <f t="shared" si="14"/>
        <v>4.8976398837209389E-2</v>
      </c>
      <c r="F479" s="39">
        <v>39048.36</v>
      </c>
      <c r="G479" s="73">
        <f t="shared" si="15"/>
        <v>3.8781639800000005</v>
      </c>
    </row>
    <row r="480" spans="2:7" ht="15.75">
      <c r="B480" s="49">
        <v>45548</v>
      </c>
      <c r="C480" s="50">
        <v>8.59</v>
      </c>
      <c r="D480" s="50">
        <v>9.0316428999999996</v>
      </c>
      <c r="E480" s="40">
        <f t="shared" si="14"/>
        <v>5.1413608847497017E-2</v>
      </c>
      <c r="F480" s="39">
        <v>53287.12</v>
      </c>
      <c r="G480" s="73">
        <f t="shared" si="15"/>
        <v>3.8931151399999999</v>
      </c>
    </row>
    <row r="481" spans="2:7" ht="15.75">
      <c r="B481" s="49">
        <v>45547</v>
      </c>
      <c r="C481" s="50">
        <v>8.64</v>
      </c>
      <c r="D481" s="50">
        <v>9.0164421800000003</v>
      </c>
      <c r="E481" s="40">
        <f t="shared" si="14"/>
        <v>4.3569696759259147E-2</v>
      </c>
      <c r="F481" s="39">
        <v>16356.04</v>
      </c>
      <c r="G481" s="73">
        <f t="shared" si="15"/>
        <v>5.4897530199999993</v>
      </c>
    </row>
    <row r="482" spans="2:7" ht="15.75">
      <c r="B482" s="49">
        <v>45546</v>
      </c>
      <c r="C482" s="50">
        <v>8.61</v>
      </c>
      <c r="D482" s="50">
        <v>9.0422126699999996</v>
      </c>
      <c r="E482" s="40">
        <f t="shared" si="14"/>
        <v>5.0198916376306579E-2</v>
      </c>
      <c r="F482" s="39">
        <v>102747.2</v>
      </c>
      <c r="G482" s="73">
        <f t="shared" si="15"/>
        <v>5.49829378</v>
      </c>
    </row>
    <row r="483" spans="2:7" ht="15.75">
      <c r="B483" s="49">
        <v>45545</v>
      </c>
      <c r="C483" s="50">
        <v>8.64</v>
      </c>
      <c r="D483" s="50">
        <v>9.0405369499999999</v>
      </c>
      <c r="E483" s="40">
        <f t="shared" si="14"/>
        <v>4.6358443287036977E-2</v>
      </c>
      <c r="F483" s="39">
        <v>107353.60000000001</v>
      </c>
      <c r="G483" s="73">
        <f t="shared" si="15"/>
        <v>5.5163635799999993</v>
      </c>
    </row>
    <row r="484" spans="2:7" ht="15.75">
      <c r="B484" s="49">
        <v>45544</v>
      </c>
      <c r="C484" s="50">
        <v>8.69</v>
      </c>
      <c r="D484" s="50">
        <v>9.0490569500000007</v>
      </c>
      <c r="E484" s="40">
        <f t="shared" si="14"/>
        <v>4.1318406214039261E-2</v>
      </c>
      <c r="F484" s="39">
        <v>25211.7</v>
      </c>
      <c r="G484" s="73">
        <f t="shared" si="15"/>
        <v>5.6746835799999991</v>
      </c>
    </row>
    <row r="485" spans="2:7" ht="15.75">
      <c r="B485" s="49">
        <v>45541</v>
      </c>
      <c r="C485" s="50">
        <v>8.68</v>
      </c>
      <c r="D485" s="50">
        <v>9.0491851099999998</v>
      </c>
      <c r="E485" s="40">
        <f t="shared" si="14"/>
        <v>4.2532846774193667E-2</v>
      </c>
      <c r="F485" s="39">
        <v>52619.55</v>
      </c>
      <c r="G485" s="73">
        <f t="shared" si="15"/>
        <v>5.7672915800000002</v>
      </c>
    </row>
    <row r="486" spans="2:7" ht="15.75">
      <c r="B486" s="49">
        <v>45540</v>
      </c>
      <c r="C486" s="50">
        <v>8.64</v>
      </c>
      <c r="D486" s="50">
        <v>9.0425355799999991</v>
      </c>
      <c r="E486" s="40">
        <f t="shared" si="14"/>
        <v>4.6589766203703586E-2</v>
      </c>
      <c r="F486" s="39">
        <v>67338.63</v>
      </c>
      <c r="G486" s="73">
        <f t="shared" si="15"/>
        <v>5.7702705899999991</v>
      </c>
    </row>
    <row r="487" spans="2:7" ht="15.75">
      <c r="B487" s="49">
        <v>45539</v>
      </c>
      <c r="C487" s="50">
        <v>8.64</v>
      </c>
      <c r="D487" s="50">
        <v>9.0174334900000002</v>
      </c>
      <c r="E487" s="40">
        <f t="shared" si="14"/>
        <v>4.368443171296299E-2</v>
      </c>
      <c r="F487" s="39">
        <v>158076.1</v>
      </c>
      <c r="G487" s="73">
        <f t="shared" si="15"/>
        <v>5.7860687099999994</v>
      </c>
    </row>
    <row r="488" spans="2:7" ht="15.75">
      <c r="B488" s="49">
        <v>45538</v>
      </c>
      <c r="C488" s="50">
        <v>8.61</v>
      </c>
      <c r="D488" s="50">
        <v>8.9911248399999995</v>
      </c>
      <c r="E488" s="40">
        <f t="shared" si="14"/>
        <v>4.4265370499419365E-2</v>
      </c>
      <c r="F488" s="39">
        <v>62540.91</v>
      </c>
      <c r="G488" s="73">
        <f t="shared" si="15"/>
        <v>5.9182464099999992</v>
      </c>
    </row>
    <row r="489" spans="2:7" ht="15.75">
      <c r="B489" s="49">
        <v>45537</v>
      </c>
      <c r="C489" s="50">
        <v>8.5500000000000007</v>
      </c>
      <c r="D489" s="50">
        <v>8.9902091100000003</v>
      </c>
      <c r="E489" s="40">
        <f t="shared" si="14"/>
        <v>5.1486445614035148E-2</v>
      </c>
      <c r="F489" s="39">
        <v>736310.3</v>
      </c>
      <c r="G489" s="73">
        <f t="shared" si="15"/>
        <v>6.2283072999999991</v>
      </c>
    </row>
    <row r="490" spans="2:7" ht="15.75">
      <c r="B490" s="49">
        <v>45534</v>
      </c>
      <c r="C490" s="50">
        <v>8.73</v>
      </c>
      <c r="D490" s="50">
        <v>8.99598911</v>
      </c>
      <c r="E490" s="40">
        <f t="shared" si="14"/>
        <v>3.0468397479954223E-2</v>
      </c>
      <c r="F490" s="39">
        <v>897358.8</v>
      </c>
      <c r="G490" s="73">
        <f t="shared" si="15"/>
        <v>5.8384337999999989</v>
      </c>
    </row>
    <row r="491" spans="2:7" ht="15.75">
      <c r="B491" s="49">
        <v>45533</v>
      </c>
      <c r="C491" s="50">
        <v>8.77</v>
      </c>
      <c r="D491" s="50">
        <v>9.0923202100000005</v>
      </c>
      <c r="E491" s="40">
        <f t="shared" si="14"/>
        <v>3.6752589509692291E-2</v>
      </c>
      <c r="F491" s="39">
        <v>95775.24</v>
      </c>
      <c r="G491" s="73">
        <f t="shared" si="15"/>
        <v>5.1025289999999996</v>
      </c>
    </row>
    <row r="492" spans="2:7" ht="15.75">
      <c r="B492" s="49">
        <v>45532</v>
      </c>
      <c r="C492" s="50">
        <v>8.76</v>
      </c>
      <c r="D492" s="50">
        <v>9.1037207099999993</v>
      </c>
      <c r="E492" s="40">
        <f t="shared" si="14"/>
        <v>3.9237523972602606E-2</v>
      </c>
      <c r="F492" s="39">
        <v>35406.129999999997</v>
      </c>
      <c r="G492" s="73">
        <f t="shared" si="15"/>
        <v>5.0249337599999997</v>
      </c>
    </row>
    <row r="493" spans="2:7" ht="15.75">
      <c r="B493" s="49">
        <v>45531</v>
      </c>
      <c r="C493" s="50">
        <v>8.8000000000000007</v>
      </c>
      <c r="D493" s="50">
        <v>9.1271793300000006</v>
      </c>
      <c r="E493" s="40">
        <f t="shared" si="14"/>
        <v>3.7179469318181724E-2</v>
      </c>
      <c r="F493" s="39">
        <v>22405.71</v>
      </c>
      <c r="G493" s="73">
        <f t="shared" si="15"/>
        <v>5.0150446300000002</v>
      </c>
    </row>
    <row r="494" spans="2:7" ht="15.75">
      <c r="B494" s="49">
        <v>45530</v>
      </c>
      <c r="C494" s="50">
        <v>8.74</v>
      </c>
      <c r="D494" s="50">
        <v>9.13091075</v>
      </c>
      <c r="E494" s="40">
        <f t="shared" si="14"/>
        <v>4.4726630434782644E-2</v>
      </c>
      <c r="F494" s="39">
        <v>32347.74</v>
      </c>
      <c r="G494" s="73">
        <f t="shared" si="15"/>
        <v>4.9991359199999996</v>
      </c>
    </row>
    <row r="495" spans="2:7" ht="15.75">
      <c r="B495" s="49">
        <v>45527</v>
      </c>
      <c r="C495" s="50">
        <v>8.74</v>
      </c>
      <c r="D495" s="50">
        <v>9.1334360300000004</v>
      </c>
      <c r="E495" s="40">
        <f t="shared" si="14"/>
        <v>4.5015564073226599E-2</v>
      </c>
      <c r="F495" s="39">
        <v>74439.53</v>
      </c>
      <c r="G495" s="73">
        <f t="shared" si="15"/>
        <v>5.1690961799999995</v>
      </c>
    </row>
    <row r="496" spans="2:7" ht="15.75">
      <c r="B496" s="49">
        <v>45526</v>
      </c>
      <c r="C496" s="50">
        <v>8.7200000000000006</v>
      </c>
      <c r="D496" s="50">
        <v>9.1030762299999992</v>
      </c>
      <c r="E496" s="40">
        <f t="shared" si="14"/>
        <v>4.393076032110077E-2</v>
      </c>
      <c r="F496" s="39">
        <v>145084.29999999999</v>
      </c>
      <c r="G496" s="73">
        <f t="shared" si="15"/>
        <v>5.0976186499999994</v>
      </c>
    </row>
    <row r="497" spans="2:7" ht="15.75">
      <c r="B497" s="49">
        <v>45525</v>
      </c>
      <c r="C497" s="50">
        <v>8.7100000000000009</v>
      </c>
      <c r="D497" s="50">
        <v>9.1097931800000005</v>
      </c>
      <c r="E497" s="40">
        <f t="shared" si="14"/>
        <v>4.5900479908151492E-2</v>
      </c>
      <c r="F497" s="39">
        <v>208155.8</v>
      </c>
      <c r="G497" s="73">
        <f t="shared" si="15"/>
        <v>5.30227235</v>
      </c>
    </row>
    <row r="498" spans="2:7" ht="15.75">
      <c r="B498" s="49">
        <v>45524</v>
      </c>
      <c r="C498" s="50">
        <v>8.6999999999999993</v>
      </c>
      <c r="D498" s="50">
        <v>9.0990359000000005</v>
      </c>
      <c r="E498" s="40">
        <f t="shared" si="14"/>
        <v>4.586619540229897E-2</v>
      </c>
      <c r="F498" s="39">
        <v>447428.7</v>
      </c>
      <c r="G498" s="73">
        <f t="shared" si="15"/>
        <v>5.0990685500000001</v>
      </c>
    </row>
    <row r="499" spans="2:7" ht="15.75">
      <c r="B499" s="49">
        <v>45523</v>
      </c>
      <c r="C499" s="50">
        <v>8.7100000000000009</v>
      </c>
      <c r="D499" s="50">
        <v>9.1212548200000008</v>
      </c>
      <c r="E499" s="40">
        <f t="shared" si="14"/>
        <v>4.7216397244546515E-2</v>
      </c>
      <c r="F499" s="39">
        <v>416243.3</v>
      </c>
      <c r="G499" s="73">
        <f t="shared" si="15"/>
        <v>4.6534178499999994</v>
      </c>
    </row>
    <row r="500" spans="2:7" ht="15.75">
      <c r="B500" s="49">
        <v>45520</v>
      </c>
      <c r="C500" s="50">
        <v>8.66</v>
      </c>
      <c r="D500" s="50">
        <v>9.1309056099999992</v>
      </c>
      <c r="E500" s="40">
        <f t="shared" si="14"/>
        <v>5.4377091224018459E-2</v>
      </c>
      <c r="F500" s="39">
        <v>82629.22</v>
      </c>
      <c r="G500" s="73">
        <f t="shared" si="15"/>
        <v>4.2465145499999997</v>
      </c>
    </row>
    <row r="501" spans="2:7" ht="15.75">
      <c r="B501" s="49">
        <v>45519</v>
      </c>
      <c r="C501" s="50">
        <v>8.6</v>
      </c>
      <c r="D501" s="50">
        <v>9.15139192</v>
      </c>
      <c r="E501" s="40">
        <f t="shared" si="14"/>
        <v>6.4115339534883686E-2</v>
      </c>
      <c r="F501" s="39">
        <v>53999.519999999997</v>
      </c>
      <c r="G501" s="73">
        <f t="shared" si="15"/>
        <v>4.2673593299999997</v>
      </c>
    </row>
    <row r="502" spans="2:7" ht="15.75">
      <c r="B502" s="49">
        <v>45518</v>
      </c>
      <c r="C502" s="50">
        <v>8.59</v>
      </c>
      <c r="D502" s="50">
        <v>9.1743579900000007</v>
      </c>
      <c r="E502" s="40">
        <f t="shared" si="14"/>
        <v>6.8027705471478628E-2</v>
      </c>
      <c r="F502" s="39">
        <v>1649925</v>
      </c>
      <c r="G502" s="73">
        <f t="shared" si="15"/>
        <v>4.32087881</v>
      </c>
    </row>
    <row r="503" spans="2:7" ht="15.75">
      <c r="B503" s="49">
        <v>45517</v>
      </c>
      <c r="C503" s="50">
        <v>8.59</v>
      </c>
      <c r="D503" s="50">
        <v>9.1722961099999996</v>
      </c>
      <c r="E503" s="40">
        <f t="shared" si="14"/>
        <v>6.7787672875436522E-2</v>
      </c>
      <c r="F503" s="39">
        <v>24896.799999999999</v>
      </c>
      <c r="G503" s="73">
        <f t="shared" si="15"/>
        <v>2.68758381</v>
      </c>
    </row>
    <row r="504" spans="2:7" ht="15.75">
      <c r="B504" s="49">
        <v>45516</v>
      </c>
      <c r="C504" s="50">
        <v>8.6300000000000008</v>
      </c>
      <c r="D504" s="50">
        <v>9.1437519799999993</v>
      </c>
      <c r="E504" s="40">
        <f t="shared" si="14"/>
        <v>5.9530936268829437E-2</v>
      </c>
      <c r="F504" s="39">
        <v>120817</v>
      </c>
      <c r="G504" s="73">
        <f t="shared" si="15"/>
        <v>2.6642380099999996</v>
      </c>
    </row>
    <row r="505" spans="2:7" ht="15.75">
      <c r="B505" s="49">
        <v>45513</v>
      </c>
      <c r="C505" s="50">
        <v>8.6199999999999992</v>
      </c>
      <c r="D505" s="50">
        <v>9.1315004399999999</v>
      </c>
      <c r="E505" s="40">
        <f t="shared" si="14"/>
        <v>5.9338798143851568E-2</v>
      </c>
      <c r="F505" s="39">
        <v>265673.59999999998</v>
      </c>
      <c r="G505" s="73">
        <f t="shared" si="15"/>
        <v>2.6822170099999996</v>
      </c>
    </row>
    <row r="506" spans="2:7" ht="15.75">
      <c r="B506" s="49">
        <v>45512</v>
      </c>
      <c r="C506" s="50">
        <v>8.6199999999999992</v>
      </c>
      <c r="D506" s="50">
        <v>9.1051888000000005</v>
      </c>
      <c r="E506" s="40">
        <f t="shared" si="14"/>
        <v>5.6286403712297206E-2</v>
      </c>
      <c r="F506" s="39">
        <v>117819.7</v>
      </c>
      <c r="G506" s="73">
        <f t="shared" si="15"/>
        <v>2.4469844100000002</v>
      </c>
    </row>
    <row r="507" spans="2:7" ht="15.75">
      <c r="B507" s="49">
        <v>45511</v>
      </c>
      <c r="C507" s="50">
        <v>8.57</v>
      </c>
      <c r="D507" s="50">
        <v>9.0896002100000004</v>
      </c>
      <c r="E507" s="40">
        <f t="shared" si="14"/>
        <v>6.0630129521586973E-2</v>
      </c>
      <c r="F507" s="39">
        <v>55598.559999999998</v>
      </c>
      <c r="G507" s="73">
        <f t="shared" si="15"/>
        <v>2.61701571</v>
      </c>
    </row>
    <row r="508" spans="2:7" ht="15.75">
      <c r="B508" s="49">
        <v>45510</v>
      </c>
      <c r="C508" s="50">
        <v>8.5500000000000007</v>
      </c>
      <c r="D508" s="50">
        <v>9.0822843899999999</v>
      </c>
      <c r="E508" s="40">
        <f t="shared" si="14"/>
        <v>6.2255484210526291E-2</v>
      </c>
      <c r="F508" s="39">
        <v>83136.75</v>
      </c>
      <c r="G508" s="73">
        <f t="shared" si="15"/>
        <v>2.57646715</v>
      </c>
    </row>
    <row r="509" spans="2:7" ht="15.75">
      <c r="B509" s="49">
        <v>45509</v>
      </c>
      <c r="C509" s="50">
        <v>8.67</v>
      </c>
      <c r="D509" s="50">
        <v>9.1177251600000009</v>
      </c>
      <c r="E509" s="40">
        <f t="shared" si="14"/>
        <v>5.1640733564013885E-2</v>
      </c>
      <c r="F509" s="39">
        <v>290253.8</v>
      </c>
      <c r="G509" s="73">
        <f t="shared" si="15"/>
        <v>2.5076464000000001</v>
      </c>
    </row>
    <row r="510" spans="2:7" ht="15.75">
      <c r="B510" s="49">
        <v>45506</v>
      </c>
      <c r="C510" s="50">
        <v>8.67</v>
      </c>
      <c r="D510" s="50">
        <v>9.1040077400000001</v>
      </c>
      <c r="E510" s="40">
        <f t="shared" si="14"/>
        <v>5.0058562860438416E-2</v>
      </c>
      <c r="F510" s="39">
        <v>372601.8</v>
      </c>
      <c r="G510" s="73">
        <f t="shared" si="15"/>
        <v>2.2554736000000002</v>
      </c>
    </row>
    <row r="511" spans="2:7" ht="15.75">
      <c r="B511" s="49">
        <v>45505</v>
      </c>
      <c r="C511" s="50">
        <v>8.6199999999999992</v>
      </c>
      <c r="D511" s="50">
        <v>9.0296026400000002</v>
      </c>
      <c r="E511" s="40">
        <f t="shared" si="14"/>
        <v>4.7517707656612673E-2</v>
      </c>
      <c r="F511" s="39">
        <v>346436.8</v>
      </c>
      <c r="G511" s="73">
        <f t="shared" si="15"/>
        <v>1.8974008</v>
      </c>
    </row>
    <row r="512" spans="2:7" ht="15.75">
      <c r="B512" s="49">
        <v>45504</v>
      </c>
      <c r="C512" s="50">
        <v>8.7100000000000009</v>
      </c>
      <c r="D512" s="50">
        <v>9.0021478599999991</v>
      </c>
      <c r="E512" s="40">
        <f t="shared" si="14"/>
        <v>3.3541660160734565E-2</v>
      </c>
      <c r="F512" s="39">
        <v>161454</v>
      </c>
      <c r="G512" s="73">
        <f t="shared" si="15"/>
        <v>1.5611520000000001</v>
      </c>
    </row>
    <row r="513" spans="2:7" ht="15.75">
      <c r="B513" s="49">
        <v>45503</v>
      </c>
      <c r="C513" s="50">
        <v>8.69</v>
      </c>
      <c r="D513" s="50">
        <v>9.0605675100000003</v>
      </c>
      <c r="E513" s="40">
        <f t="shared" si="14"/>
        <v>4.2642981588032258E-2</v>
      </c>
      <c r="F513" s="39">
        <v>18180</v>
      </c>
      <c r="G513" s="73">
        <f t="shared" si="15"/>
        <v>1.4198489999999999</v>
      </c>
    </row>
    <row r="514" spans="2:7" ht="15.75">
      <c r="B514" s="49">
        <v>45502</v>
      </c>
      <c r="C514" s="50">
        <v>8.66</v>
      </c>
      <c r="D514" s="50">
        <v>9.0469528399999994</v>
      </c>
      <c r="E514" s="40">
        <f t="shared" si="14"/>
        <v>4.4682775981524259E-2</v>
      </c>
      <c r="F514" s="39">
        <v>25517</v>
      </c>
      <c r="G514" s="73">
        <f t="shared" si="15"/>
        <v>1.5258798</v>
      </c>
    </row>
    <row r="515" spans="2:7" ht="15.75">
      <c r="B515" s="49">
        <v>45499</v>
      </c>
      <c r="C515" s="50">
        <v>8.6</v>
      </c>
      <c r="D515" s="50">
        <v>9.0399069700000005</v>
      </c>
      <c r="E515" s="40">
        <f t="shared" si="14"/>
        <v>5.1151973255814109E-2</v>
      </c>
      <c r="F515" s="39">
        <v>6497</v>
      </c>
      <c r="G515" s="73">
        <f t="shared" si="15"/>
        <v>1.6501158</v>
      </c>
    </row>
    <row r="516" spans="2:7" ht="15.75">
      <c r="B516" s="49">
        <v>45498</v>
      </c>
      <c r="C516" s="50">
        <v>8.6999999999999993</v>
      </c>
      <c r="D516" s="50">
        <v>9.01969596</v>
      </c>
      <c r="E516" s="40">
        <f t="shared" si="14"/>
        <v>3.6746662068965597E-2</v>
      </c>
      <c r="F516" s="39">
        <v>202308</v>
      </c>
      <c r="G516" s="73">
        <f t="shared" si="15"/>
        <v>1.8327886</v>
      </c>
    </row>
    <row r="517" spans="2:7" ht="15.75">
      <c r="B517" s="49">
        <v>45497</v>
      </c>
      <c r="C517" s="50">
        <v>8.6999999999999993</v>
      </c>
      <c r="D517" s="50">
        <v>9.0242649799999999</v>
      </c>
      <c r="E517" s="40">
        <f t="shared" si="14"/>
        <v>3.7271836781609169E-2</v>
      </c>
      <c r="F517" s="39">
        <v>2962</v>
      </c>
      <c r="G517" s="73">
        <f t="shared" si="15"/>
        <v>1.8995652000000003</v>
      </c>
    </row>
    <row r="518" spans="2:7" ht="15.75">
      <c r="B518" s="49">
        <v>45496</v>
      </c>
      <c r="C518" s="50">
        <v>8.69</v>
      </c>
      <c r="D518" s="50">
        <v>9.0266540400000004</v>
      </c>
      <c r="E518" s="40">
        <f t="shared" si="14"/>
        <v>3.8740395857307375E-2</v>
      </c>
      <c r="F518" s="39">
        <v>349738</v>
      </c>
      <c r="G518" s="73">
        <f t="shared" si="15"/>
        <v>2.2784537</v>
      </c>
    </row>
    <row r="519" spans="2:7" ht="15.75">
      <c r="B519" s="49">
        <v>45495</v>
      </c>
      <c r="C519" s="50">
        <v>8.73</v>
      </c>
      <c r="D519" s="50">
        <v>9.0589169700000003</v>
      </c>
      <c r="E519" s="40">
        <f t="shared" si="14"/>
        <v>3.7676628865979334E-2</v>
      </c>
      <c r="F519" s="39">
        <v>4952</v>
      </c>
      <c r="G519" s="73">
        <f t="shared" si="15"/>
        <v>2.2934769000000004</v>
      </c>
    </row>
    <row r="520" spans="2:7" ht="15.75">
      <c r="B520" s="49">
        <v>45492</v>
      </c>
      <c r="C520" s="50">
        <v>8.73</v>
      </c>
      <c r="D520" s="50">
        <v>9.0441356699999993</v>
      </c>
      <c r="E520" s="40">
        <f t="shared" si="14"/>
        <v>3.5983467353951859E-2</v>
      </c>
      <c r="F520" s="39">
        <v>1778</v>
      </c>
      <c r="G520" s="73">
        <f t="shared" si="15"/>
        <v>2.4980748000000004</v>
      </c>
    </row>
    <row r="521" spans="2:7" ht="15.75">
      <c r="B521" s="49">
        <v>45491</v>
      </c>
      <c r="C521" s="50">
        <v>8.68</v>
      </c>
      <c r="D521" s="50">
        <v>9.0775090200000008</v>
      </c>
      <c r="E521" s="40">
        <f t="shared" si="14"/>
        <v>4.5795970046083045E-2</v>
      </c>
      <c r="F521" s="39">
        <v>9340</v>
      </c>
      <c r="G521" s="73">
        <f t="shared" si="15"/>
        <v>2.9835166000000002</v>
      </c>
    </row>
    <row r="522" spans="2:7" ht="15.75">
      <c r="B522" s="49">
        <v>45490</v>
      </c>
      <c r="C522" s="50">
        <v>8.66</v>
      </c>
      <c r="D522" s="50">
        <v>9.0939759700000007</v>
      </c>
      <c r="E522" s="40">
        <f t="shared" si="14"/>
        <v>5.0112698614318774E-2</v>
      </c>
      <c r="F522" s="39">
        <v>103474</v>
      </c>
      <c r="G522" s="73">
        <f t="shared" si="15"/>
        <v>3.5641718</v>
      </c>
    </row>
    <row r="523" spans="2:7" ht="15.75">
      <c r="B523" s="49">
        <v>45489</v>
      </c>
      <c r="C523" s="50">
        <v>8.6199999999999992</v>
      </c>
      <c r="D523" s="50">
        <v>9.1198816100000002</v>
      </c>
      <c r="E523" s="40">
        <f t="shared" ref="E523:E586" si="16">D523/C523-1</f>
        <v>5.7990906032482803E-2</v>
      </c>
      <c r="F523" s="39">
        <v>107519</v>
      </c>
      <c r="G523" s="73">
        <f t="shared" ref="G523:G586" si="17">SUM(F523:F544)/1000000</f>
        <v>3.8782226999999998</v>
      </c>
    </row>
    <row r="524" spans="2:7" ht="15.75">
      <c r="B524" s="49">
        <v>45488</v>
      </c>
      <c r="C524" s="50">
        <v>8.61</v>
      </c>
      <c r="D524" s="50">
        <v>9.0829286499999995</v>
      </c>
      <c r="E524" s="40">
        <f t="shared" si="16"/>
        <v>5.4927833914053537E-2</v>
      </c>
      <c r="F524" s="39">
        <v>16630</v>
      </c>
      <c r="G524" s="73">
        <f t="shared" si="17"/>
        <v>3.9863388999999998</v>
      </c>
    </row>
    <row r="525" spans="2:7" ht="15.75">
      <c r="B525" s="49">
        <v>45485</v>
      </c>
      <c r="C525" s="50">
        <v>8.7100000000000009</v>
      </c>
      <c r="D525" s="50">
        <v>9.0914403099999994</v>
      </c>
      <c r="E525" s="40">
        <f t="shared" si="16"/>
        <v>4.3793376578645127E-2</v>
      </c>
      <c r="F525" s="39">
        <v>1551</v>
      </c>
      <c r="G525" s="73">
        <f t="shared" si="17"/>
        <v>4.1649355000000003</v>
      </c>
    </row>
    <row r="526" spans="2:7" ht="15.75">
      <c r="B526" s="49">
        <v>45484</v>
      </c>
      <c r="C526" s="50">
        <v>8.74</v>
      </c>
      <c r="D526" s="50">
        <v>9.08186304</v>
      </c>
      <c r="E526" s="40">
        <f t="shared" si="16"/>
        <v>3.9114764302059513E-2</v>
      </c>
      <c r="F526" s="39">
        <v>138796</v>
      </c>
      <c r="G526" s="73">
        <f t="shared" si="17"/>
        <v>4.3216722999999995</v>
      </c>
    </row>
    <row r="527" spans="2:7" ht="15.75">
      <c r="B527" s="49">
        <v>45483</v>
      </c>
      <c r="C527" s="50">
        <v>8.6999999999999993</v>
      </c>
      <c r="D527" s="50">
        <v>9.0757877899999997</v>
      </c>
      <c r="E527" s="40">
        <f t="shared" si="16"/>
        <v>4.3193998850574733E-2</v>
      </c>
      <c r="F527" s="39">
        <v>30441</v>
      </c>
      <c r="G527" s="73">
        <f t="shared" si="17"/>
        <v>4.3211160999999993</v>
      </c>
    </row>
    <row r="528" spans="2:7" ht="15.75">
      <c r="B528" s="49">
        <v>45482</v>
      </c>
      <c r="C528" s="50">
        <v>8.66</v>
      </c>
      <c r="D528" s="50">
        <v>9.0006481800000007</v>
      </c>
      <c r="E528" s="40">
        <f t="shared" si="16"/>
        <v>3.9335817551963137E-2</v>
      </c>
      <c r="F528" s="39">
        <v>287851</v>
      </c>
      <c r="G528" s="73">
        <f t="shared" si="17"/>
        <v>4.4779145999999992</v>
      </c>
    </row>
    <row r="529" spans="2:7" ht="15.75">
      <c r="B529" s="49">
        <v>45481</v>
      </c>
      <c r="C529" s="50">
        <v>8.57</v>
      </c>
      <c r="D529" s="50">
        <v>8.9928319299999995</v>
      </c>
      <c r="E529" s="40">
        <f t="shared" si="16"/>
        <v>4.9338614935822589E-2</v>
      </c>
      <c r="F529" s="39">
        <v>15050</v>
      </c>
      <c r="G529" s="73">
        <f t="shared" si="17"/>
        <v>4.3280197999999999</v>
      </c>
    </row>
    <row r="530" spans="2:7" ht="15.75">
      <c r="B530" s="49">
        <v>45478</v>
      </c>
      <c r="C530" s="50">
        <v>8.4499999999999993</v>
      </c>
      <c r="D530" s="50">
        <v>8.9897495700000007</v>
      </c>
      <c r="E530" s="40">
        <f t="shared" si="16"/>
        <v>6.3875688757396576E-2</v>
      </c>
      <c r="F530" s="39">
        <v>14316</v>
      </c>
      <c r="G530" s="73">
        <f t="shared" si="17"/>
        <v>4.3996604100000001</v>
      </c>
    </row>
    <row r="531" spans="2:7" ht="15.75">
      <c r="B531" s="49">
        <v>45477</v>
      </c>
      <c r="C531" s="50">
        <v>8.3800000000000008</v>
      </c>
      <c r="D531" s="50">
        <v>9.0108347200000001</v>
      </c>
      <c r="E531" s="40">
        <f t="shared" si="16"/>
        <v>7.5278606205250398E-2</v>
      </c>
      <c r="F531" s="39">
        <v>38081</v>
      </c>
      <c r="G531" s="73">
        <f t="shared" si="17"/>
        <v>4.8923877100000004</v>
      </c>
    </row>
    <row r="532" spans="2:7" ht="15.75">
      <c r="B532" s="49">
        <v>45476</v>
      </c>
      <c r="C532" s="50">
        <v>8.39</v>
      </c>
      <c r="D532" s="50">
        <v>8.9228519599999991</v>
      </c>
      <c r="E532" s="40">
        <f t="shared" si="16"/>
        <v>6.3510364719904455E-2</v>
      </c>
      <c r="F532" s="39">
        <v>14529</v>
      </c>
      <c r="G532" s="73">
        <f t="shared" si="17"/>
        <v>4.9643229099999999</v>
      </c>
    </row>
    <row r="533" spans="2:7" ht="15.75">
      <c r="B533" s="49">
        <v>45475</v>
      </c>
      <c r="C533" s="50">
        <v>8.35</v>
      </c>
      <c r="D533" s="50">
        <v>8.9352485500000007</v>
      </c>
      <c r="E533" s="40">
        <f t="shared" si="16"/>
        <v>7.0089646706587017E-2</v>
      </c>
      <c r="F533" s="39">
        <v>10188</v>
      </c>
      <c r="G533" s="73">
        <f t="shared" si="17"/>
        <v>5.17450001</v>
      </c>
    </row>
    <row r="534" spans="2:7" ht="15.75">
      <c r="B534" s="49">
        <v>45474</v>
      </c>
      <c r="C534" s="50">
        <v>8.36</v>
      </c>
      <c r="D534" s="50">
        <v>8.8758204799999998</v>
      </c>
      <c r="E534" s="40">
        <f t="shared" si="16"/>
        <v>6.1701014354067052E-2</v>
      </c>
      <c r="F534" s="39">
        <v>20151</v>
      </c>
      <c r="G534" s="73">
        <f t="shared" si="17"/>
        <v>12.427420010000001</v>
      </c>
    </row>
    <row r="535" spans="2:7" ht="15.75">
      <c r="B535" s="49">
        <v>45471</v>
      </c>
      <c r="C535" s="50">
        <v>8.3699999999999992</v>
      </c>
      <c r="D535" s="50">
        <v>8.9215564300000008</v>
      </c>
      <c r="E535" s="40">
        <f t="shared" si="16"/>
        <v>6.5896825567503203E-2</v>
      </c>
      <c r="F535" s="39">
        <v>124210.8</v>
      </c>
      <c r="G535" s="73">
        <f t="shared" si="17"/>
        <v>42.497849009999996</v>
      </c>
    </row>
    <row r="536" spans="2:7" ht="15.75">
      <c r="B536" s="49">
        <v>45470</v>
      </c>
      <c r="C536" s="50">
        <v>8.35</v>
      </c>
      <c r="D536" s="50">
        <v>9.0378246299999994</v>
      </c>
      <c r="E536" s="40">
        <f t="shared" si="16"/>
        <v>8.2374207185628823E-2</v>
      </c>
      <c r="F536" s="39">
        <v>149753</v>
      </c>
      <c r="G536" s="73">
        <f t="shared" si="17"/>
        <v>42.425660380000004</v>
      </c>
    </row>
    <row r="537" spans="2:7" ht="15.75">
      <c r="B537" s="49">
        <v>45469</v>
      </c>
      <c r="C537" s="50">
        <v>8.2899999999999991</v>
      </c>
      <c r="D537" s="50">
        <v>9.0369798899999996</v>
      </c>
      <c r="E537" s="40">
        <f t="shared" si="16"/>
        <v>9.0106138721351092E-2</v>
      </c>
      <c r="F537" s="39">
        <v>189169.8</v>
      </c>
      <c r="G537" s="73">
        <f t="shared" si="17"/>
        <v>42.317423170000005</v>
      </c>
    </row>
    <row r="538" spans="2:7" ht="15.75">
      <c r="B538" s="49">
        <v>45468</v>
      </c>
      <c r="C538" s="50">
        <v>8.33</v>
      </c>
      <c r="D538" s="50">
        <v>9.0457920699999992</v>
      </c>
      <c r="E538" s="40">
        <f t="shared" si="16"/>
        <v>8.592942016806715E-2</v>
      </c>
      <c r="F538" s="39">
        <v>269084.59999999998</v>
      </c>
      <c r="G538" s="73">
        <f t="shared" si="17"/>
        <v>42.356994369999995</v>
      </c>
    </row>
    <row r="539" spans="2:7" ht="15.75">
      <c r="B539" s="49">
        <v>45467</v>
      </c>
      <c r="C539" s="50">
        <v>8.36</v>
      </c>
      <c r="D539" s="50">
        <v>9.0539831</v>
      </c>
      <c r="E539" s="40">
        <f t="shared" si="16"/>
        <v>8.3012332535885136E-2</v>
      </c>
      <c r="F539" s="39">
        <v>381850.5</v>
      </c>
      <c r="G539" s="73">
        <f t="shared" si="17"/>
        <v>42.169940730000008</v>
      </c>
    </row>
    <row r="540" spans="2:7" ht="15.75">
      <c r="B540" s="49">
        <v>45464</v>
      </c>
      <c r="C540" s="50">
        <v>8.36</v>
      </c>
      <c r="D540" s="50">
        <v>9.0444200899999991</v>
      </c>
      <c r="E540" s="40">
        <f t="shared" si="16"/>
        <v>8.1868431818181708E-2</v>
      </c>
      <c r="F540" s="39">
        <v>364761.2</v>
      </c>
      <c r="G540" s="73">
        <f t="shared" si="17"/>
        <v>42.19167293000001</v>
      </c>
    </row>
    <row r="541" spans="2:7" ht="15.75">
      <c r="B541" s="49">
        <v>45463</v>
      </c>
      <c r="C541" s="50">
        <v>8.31</v>
      </c>
      <c r="D541" s="50">
        <v>9.0195764900000004</v>
      </c>
      <c r="E541" s="40">
        <f t="shared" si="16"/>
        <v>8.5388265944644992E-2</v>
      </c>
      <c r="F541" s="39">
        <v>209549.9</v>
      </c>
      <c r="G541" s="73">
        <f t="shared" si="17"/>
        <v>41.946579930000006</v>
      </c>
    </row>
    <row r="542" spans="2:7" ht="15.75">
      <c r="B542" s="49">
        <v>45462</v>
      </c>
      <c r="C542" s="50">
        <v>8.34</v>
      </c>
      <c r="D542" s="50">
        <v>9.0007128699999992</v>
      </c>
      <c r="E542" s="40">
        <f t="shared" si="16"/>
        <v>7.9222166666666594E-2</v>
      </c>
      <c r="F542" s="39">
        <v>487219.8</v>
      </c>
      <c r="G542" s="73">
        <f t="shared" si="17"/>
        <v>41.868166830000007</v>
      </c>
    </row>
    <row r="543" spans="2:7" ht="15.75">
      <c r="B543" s="49">
        <v>45461</v>
      </c>
      <c r="C543" s="50">
        <v>8.3000000000000007</v>
      </c>
      <c r="D543" s="50">
        <v>9.0000171699999996</v>
      </c>
      <c r="E543" s="40">
        <f t="shared" si="16"/>
        <v>8.4339418072288952E-2</v>
      </c>
      <c r="F543" s="39">
        <v>589995.19999999995</v>
      </c>
      <c r="G543" s="73">
        <f t="shared" si="17"/>
        <v>41.593374429999997</v>
      </c>
    </row>
    <row r="544" spans="2:7" ht="15.75">
      <c r="B544" s="49">
        <v>45460</v>
      </c>
      <c r="C544" s="50">
        <v>8.36</v>
      </c>
      <c r="D544" s="50">
        <v>8.9881021200000006</v>
      </c>
      <c r="E544" s="40">
        <f t="shared" si="16"/>
        <v>7.5131832535885401E-2</v>
      </c>
      <c r="F544" s="39">
        <v>417524.9</v>
      </c>
      <c r="G544" s="73">
        <f t="shared" si="17"/>
        <v>41.171800430000005</v>
      </c>
    </row>
    <row r="545" spans="2:7" ht="15.75">
      <c r="B545" s="49">
        <v>45457</v>
      </c>
      <c r="C545" s="50">
        <v>8.34</v>
      </c>
      <c r="D545" s="50">
        <v>8.98737736</v>
      </c>
      <c r="E545" s="40">
        <f t="shared" si="16"/>
        <v>7.7623184652278132E-2</v>
      </c>
      <c r="F545" s="39">
        <v>215635.20000000001</v>
      </c>
      <c r="G545" s="73">
        <f t="shared" si="17"/>
        <v>40.926397430000009</v>
      </c>
    </row>
    <row r="546" spans="2:7" ht="15.75">
      <c r="B546" s="49">
        <v>45456</v>
      </c>
      <c r="C546" s="50">
        <v>8.39</v>
      </c>
      <c r="D546" s="50">
        <v>8.9983825900000003</v>
      </c>
      <c r="E546" s="40">
        <f t="shared" si="16"/>
        <v>7.2512823599523157E-2</v>
      </c>
      <c r="F546" s="39">
        <v>195226.6</v>
      </c>
      <c r="G546" s="73">
        <f t="shared" si="17"/>
        <v>40.873133630000005</v>
      </c>
    </row>
    <row r="547" spans="2:7" ht="15.75">
      <c r="B547" s="49">
        <v>45455</v>
      </c>
      <c r="C547" s="50">
        <v>8.44</v>
      </c>
      <c r="D547" s="50">
        <v>9.0257743399999999</v>
      </c>
      <c r="E547" s="40">
        <f t="shared" si="16"/>
        <v>6.9404542654028401E-2</v>
      </c>
      <c r="F547" s="39">
        <v>158287.79999999999</v>
      </c>
      <c r="G547" s="73">
        <f t="shared" si="17"/>
        <v>40.825630529999998</v>
      </c>
    </row>
    <row r="548" spans="2:7" ht="15.75">
      <c r="B548" s="49">
        <v>45454</v>
      </c>
      <c r="C548" s="50">
        <v>8.51</v>
      </c>
      <c r="D548" s="50">
        <v>9.0620156499999993</v>
      </c>
      <c r="E548" s="40">
        <f t="shared" si="16"/>
        <v>6.486670387779081E-2</v>
      </c>
      <c r="F548" s="39">
        <v>138239.79999999999</v>
      </c>
      <c r="G548" s="73">
        <f t="shared" si="17"/>
        <v>40.742822970000006</v>
      </c>
    </row>
    <row r="549" spans="2:7" ht="15.75">
      <c r="B549" s="49">
        <v>45453</v>
      </c>
      <c r="C549" s="50">
        <v>8.59</v>
      </c>
      <c r="D549" s="50">
        <v>8.9389195200000007</v>
      </c>
      <c r="E549" s="40">
        <f t="shared" si="16"/>
        <v>4.0619268917345908E-2</v>
      </c>
      <c r="F549" s="39">
        <v>187239.5</v>
      </c>
      <c r="G549" s="73">
        <f t="shared" si="17"/>
        <v>40.735412070000002</v>
      </c>
    </row>
    <row r="550" spans="2:7" ht="15.75">
      <c r="B550" s="49">
        <v>45450</v>
      </c>
      <c r="C550" s="50">
        <v>8.57</v>
      </c>
      <c r="D550" s="50">
        <v>8.9956657799999995</v>
      </c>
      <c r="E550" s="40">
        <f t="shared" si="16"/>
        <v>4.9669285880979963E-2</v>
      </c>
      <c r="F550" s="39">
        <v>137956.20000000001</v>
      </c>
      <c r="G550" s="73">
        <f t="shared" si="17"/>
        <v>40.59875263</v>
      </c>
    </row>
    <row r="551" spans="2:7" ht="15.75">
      <c r="B551" s="49">
        <v>45449</v>
      </c>
      <c r="C551" s="50">
        <v>8.6</v>
      </c>
      <c r="D551" s="50">
        <v>9.0927974900000006</v>
      </c>
      <c r="E551" s="40">
        <f t="shared" si="16"/>
        <v>5.7302033720930234E-2</v>
      </c>
      <c r="F551" s="39">
        <v>86690.61</v>
      </c>
      <c r="G551" s="73">
        <f t="shared" si="17"/>
        <v>40.467159000000009</v>
      </c>
    </row>
    <row r="552" spans="2:7" ht="15.75">
      <c r="B552" s="49">
        <v>45448</v>
      </c>
      <c r="C552" s="50">
        <v>8.61</v>
      </c>
      <c r="D552" s="50">
        <v>9.0418289000000005</v>
      </c>
      <c r="E552" s="40">
        <f t="shared" si="16"/>
        <v>5.0154343786295241E-2</v>
      </c>
      <c r="F552" s="39">
        <v>507043.3</v>
      </c>
      <c r="G552" s="73">
        <f t="shared" si="17"/>
        <v>40.443039070000005</v>
      </c>
    </row>
    <row r="553" spans="2:7" ht="15.75">
      <c r="B553" s="49">
        <v>45447</v>
      </c>
      <c r="C553" s="50">
        <v>8.61</v>
      </c>
      <c r="D553" s="50">
        <v>9.0333823899999999</v>
      </c>
      <c r="E553" s="40">
        <f t="shared" si="16"/>
        <v>4.9173332171893236E-2</v>
      </c>
      <c r="F553" s="39">
        <v>110016.2</v>
      </c>
      <c r="G553" s="73">
        <f t="shared" si="17"/>
        <v>39.994371620000003</v>
      </c>
    </row>
    <row r="554" spans="2:7" ht="15.75">
      <c r="B554" s="49">
        <v>45446</v>
      </c>
      <c r="C554" s="50">
        <v>8.58</v>
      </c>
      <c r="D554" s="50">
        <v>9.0499250500000006</v>
      </c>
      <c r="E554" s="40">
        <f t="shared" si="16"/>
        <v>5.4769819347319393E-2</v>
      </c>
      <c r="F554" s="39">
        <v>224706.1</v>
      </c>
      <c r="G554" s="73">
        <f t="shared" si="17"/>
        <v>40.035357520000012</v>
      </c>
    </row>
    <row r="555" spans="2:7" ht="15.75">
      <c r="B555" s="49">
        <v>45443</v>
      </c>
      <c r="C555" s="50">
        <v>8.6999999999999993</v>
      </c>
      <c r="D555" s="50">
        <v>9.0372671899999997</v>
      </c>
      <c r="E555" s="40">
        <f t="shared" si="16"/>
        <v>3.8766343678160897E-2</v>
      </c>
      <c r="F555" s="39">
        <v>7263108</v>
      </c>
      <c r="G555" s="73">
        <f t="shared" si="17"/>
        <v>40.068813520000013</v>
      </c>
    </row>
    <row r="556" spans="2:7" ht="15.75">
      <c r="B556" s="49">
        <v>45441</v>
      </c>
      <c r="C556" s="50">
        <v>8.6999999999999993</v>
      </c>
      <c r="D556" s="50">
        <v>9.0987609200000001</v>
      </c>
      <c r="E556" s="40">
        <f t="shared" si="16"/>
        <v>4.5834588505747176E-2</v>
      </c>
      <c r="F556" s="39">
        <v>30090580</v>
      </c>
      <c r="G556" s="73">
        <f t="shared" si="17"/>
        <v>32.967584419999994</v>
      </c>
    </row>
    <row r="557" spans="2:7" ht="15.75">
      <c r="B557" s="49">
        <v>45440</v>
      </c>
      <c r="C557" s="50">
        <v>8.59</v>
      </c>
      <c r="D557" s="50">
        <v>9.1173245000000005</v>
      </c>
      <c r="E557" s="40">
        <f t="shared" si="16"/>
        <v>6.1388183934808049E-2</v>
      </c>
      <c r="F557" s="39">
        <v>52022.17</v>
      </c>
      <c r="G557" s="73">
        <f t="shared" si="17"/>
        <v>3.41917092</v>
      </c>
    </row>
    <row r="558" spans="2:7" ht="15.75">
      <c r="B558" s="49">
        <v>45439</v>
      </c>
      <c r="C558" s="50">
        <v>8.66</v>
      </c>
      <c r="D558" s="50">
        <v>9.1098397900000005</v>
      </c>
      <c r="E558" s="40">
        <f t="shared" si="16"/>
        <v>5.1944548498845222E-2</v>
      </c>
      <c r="F558" s="39">
        <v>41515.79</v>
      </c>
      <c r="G558" s="73">
        <f t="shared" si="17"/>
        <v>3.4545738799999994</v>
      </c>
    </row>
    <row r="559" spans="2:7" ht="15.75">
      <c r="B559" s="49">
        <v>45436</v>
      </c>
      <c r="C559" s="50">
        <v>8.6199999999999992</v>
      </c>
      <c r="D559" s="50">
        <v>9.1117566100000005</v>
      </c>
      <c r="E559" s="40">
        <f t="shared" si="16"/>
        <v>5.7048330626450205E-2</v>
      </c>
      <c r="F559" s="39">
        <v>228741</v>
      </c>
      <c r="G559" s="73">
        <f t="shared" si="17"/>
        <v>3.4519140799999999</v>
      </c>
    </row>
    <row r="560" spans="2:7" ht="15.75">
      <c r="B560" s="49">
        <v>45435</v>
      </c>
      <c r="C560" s="50">
        <v>8.64</v>
      </c>
      <c r="D560" s="50">
        <v>9.1171563399999993</v>
      </c>
      <c r="E560" s="40">
        <f t="shared" si="16"/>
        <v>5.5226428240740644E-2</v>
      </c>
      <c r="F560" s="39">
        <v>82030.960000000006</v>
      </c>
      <c r="G560" s="73">
        <f t="shared" si="17"/>
        <v>3.4363913799999999</v>
      </c>
    </row>
    <row r="561" spans="2:7" ht="15.75">
      <c r="B561" s="49">
        <v>45434</v>
      </c>
      <c r="C561" s="50">
        <v>8.68</v>
      </c>
      <c r="D561" s="50">
        <v>9.1030850700000006</v>
      </c>
      <c r="E561" s="40">
        <f t="shared" si="16"/>
        <v>4.8742519585253552E-2</v>
      </c>
      <c r="F561" s="39">
        <v>403582.7</v>
      </c>
      <c r="G561" s="73">
        <f t="shared" si="17"/>
        <v>3.6428903199999998</v>
      </c>
    </row>
    <row r="562" spans="2:7" ht="15.75">
      <c r="B562" s="49">
        <v>45433</v>
      </c>
      <c r="C562" s="50">
        <v>8.7100000000000009</v>
      </c>
      <c r="D562" s="50">
        <v>9.1160992299999997</v>
      </c>
      <c r="E562" s="40">
        <f t="shared" si="16"/>
        <v>4.662448105625705E-2</v>
      </c>
      <c r="F562" s="39">
        <v>119668.2</v>
      </c>
      <c r="G562" s="73">
        <f t="shared" si="17"/>
        <v>3.2931276600000001</v>
      </c>
    </row>
    <row r="563" spans="2:7" ht="15.75">
      <c r="B563" s="49">
        <v>45432</v>
      </c>
      <c r="C563" s="50">
        <v>8.7100000000000009</v>
      </c>
      <c r="D563" s="50">
        <v>9.1143770699999997</v>
      </c>
      <c r="E563" s="40">
        <f t="shared" si="16"/>
        <v>4.6426758897818443E-2</v>
      </c>
      <c r="F563" s="39">
        <v>131136.79999999999</v>
      </c>
      <c r="G563" s="73">
        <f t="shared" si="17"/>
        <v>3.4361634599999999</v>
      </c>
    </row>
    <row r="564" spans="2:7" ht="15.75">
      <c r="B564" s="49">
        <v>45429</v>
      </c>
      <c r="C564" s="50">
        <v>8.68</v>
      </c>
      <c r="D564" s="50">
        <v>9.1174598200000005</v>
      </c>
      <c r="E564" s="40">
        <f t="shared" si="16"/>
        <v>5.039859677419356E-2</v>
      </c>
      <c r="F564" s="39">
        <v>212427.4</v>
      </c>
      <c r="G564" s="73">
        <f t="shared" si="17"/>
        <v>3.37929849</v>
      </c>
    </row>
    <row r="565" spans="2:7" ht="15.75">
      <c r="B565" s="49">
        <v>45428</v>
      </c>
      <c r="C565" s="50">
        <v>8.7200000000000006</v>
      </c>
      <c r="D565" s="50">
        <v>9.1199005100000008</v>
      </c>
      <c r="E565" s="40">
        <f t="shared" si="16"/>
        <v>4.5860150229357854E-2</v>
      </c>
      <c r="F565" s="39">
        <v>168421.2</v>
      </c>
      <c r="G565" s="73">
        <f t="shared" si="17"/>
        <v>3.5536498899999995</v>
      </c>
    </row>
    <row r="566" spans="2:7" ht="15.75">
      <c r="B566" s="49">
        <v>45427</v>
      </c>
      <c r="C566" s="50">
        <v>8.69</v>
      </c>
      <c r="D566" s="50">
        <v>9.0973675400000005</v>
      </c>
      <c r="E566" s="40">
        <f t="shared" si="16"/>
        <v>4.6877737629459348E-2</v>
      </c>
      <c r="F566" s="39">
        <v>172121.9</v>
      </c>
      <c r="G566" s="73">
        <f t="shared" si="17"/>
        <v>3.5545771899999998</v>
      </c>
    </row>
    <row r="567" spans="2:7" ht="15.75">
      <c r="B567" s="49">
        <v>45426</v>
      </c>
      <c r="C567" s="50">
        <v>8.7200000000000006</v>
      </c>
      <c r="D567" s="50">
        <v>9.0874049100000001</v>
      </c>
      <c r="E567" s="40">
        <f t="shared" si="16"/>
        <v>4.2133590596330261E-2</v>
      </c>
      <c r="F567" s="39">
        <v>162371.4</v>
      </c>
      <c r="G567" s="73">
        <f t="shared" si="17"/>
        <v>3.9527348900000003</v>
      </c>
    </row>
    <row r="568" spans="2:7" ht="15.75">
      <c r="B568" s="49">
        <v>45425</v>
      </c>
      <c r="C568" s="50">
        <v>8.67</v>
      </c>
      <c r="D568" s="50">
        <v>9.0738956099999992</v>
      </c>
      <c r="E568" s="40">
        <f t="shared" si="16"/>
        <v>4.658542214532857E-2</v>
      </c>
      <c r="F568" s="39">
        <v>147723.5</v>
      </c>
      <c r="G568" s="73">
        <f t="shared" si="17"/>
        <v>3.9706975899999999</v>
      </c>
    </row>
    <row r="569" spans="2:7" ht="15.75">
      <c r="B569" s="49">
        <v>45422</v>
      </c>
      <c r="C569" s="50">
        <v>8.58</v>
      </c>
      <c r="D569" s="50">
        <v>9.0756296200000008</v>
      </c>
      <c r="E569" s="40">
        <f t="shared" si="16"/>
        <v>5.7765689976690071E-2</v>
      </c>
      <c r="F569" s="39">
        <v>75480.240000000005</v>
      </c>
      <c r="G569" s="73">
        <f t="shared" si="17"/>
        <v>3.9569523899999997</v>
      </c>
    </row>
    <row r="570" spans="2:7" ht="15.75">
      <c r="B570" s="49">
        <v>45421</v>
      </c>
      <c r="C570" s="50">
        <v>8.59</v>
      </c>
      <c r="D570" s="50">
        <v>9.0812161699999994</v>
      </c>
      <c r="E570" s="40">
        <f t="shared" si="16"/>
        <v>5.718465308498244E-2</v>
      </c>
      <c r="F570" s="39">
        <v>130828.9</v>
      </c>
      <c r="G570" s="73">
        <f t="shared" si="17"/>
        <v>3.9942280499999998</v>
      </c>
    </row>
    <row r="571" spans="2:7" ht="15.75">
      <c r="B571" s="49">
        <v>45420</v>
      </c>
      <c r="C571" s="50">
        <v>8.57</v>
      </c>
      <c r="D571" s="50">
        <v>9.0505142000000003</v>
      </c>
      <c r="E571" s="40">
        <f t="shared" si="16"/>
        <v>5.6069334889148115E-2</v>
      </c>
      <c r="F571" s="39">
        <v>50580.06</v>
      </c>
      <c r="G571" s="73">
        <f t="shared" si="17"/>
        <v>3.9509144699999998</v>
      </c>
    </row>
    <row r="572" spans="2:7" ht="15.75">
      <c r="B572" s="49">
        <v>45419</v>
      </c>
      <c r="C572" s="50">
        <v>8.56</v>
      </c>
      <c r="D572" s="50">
        <v>9.0465189000000006</v>
      </c>
      <c r="E572" s="40">
        <f t="shared" si="16"/>
        <v>5.6836320093457848E-2</v>
      </c>
      <c r="F572" s="39">
        <v>6362.57</v>
      </c>
      <c r="G572" s="73">
        <f t="shared" si="17"/>
        <v>4.1270119099999993</v>
      </c>
    </row>
    <row r="573" spans="2:7" ht="15.75">
      <c r="B573" s="49">
        <v>45418</v>
      </c>
      <c r="C573" s="50">
        <v>8.57</v>
      </c>
      <c r="D573" s="50">
        <v>9.0322308699999994</v>
      </c>
      <c r="E573" s="40">
        <f t="shared" si="16"/>
        <v>5.3935924154025594E-2</v>
      </c>
      <c r="F573" s="39">
        <v>62570.68</v>
      </c>
      <c r="G573" s="73">
        <f t="shared" si="17"/>
        <v>4.3833859399999993</v>
      </c>
    </row>
    <row r="574" spans="2:7" ht="15.75">
      <c r="B574" s="49">
        <v>45415</v>
      </c>
      <c r="C574" s="50">
        <v>8.57</v>
      </c>
      <c r="D574" s="50">
        <v>9.0494274800000003</v>
      </c>
      <c r="E574" s="40">
        <f t="shared" si="16"/>
        <v>5.5942529754959169E-2</v>
      </c>
      <c r="F574" s="39">
        <v>58375.85</v>
      </c>
      <c r="G574" s="73">
        <f t="shared" si="17"/>
        <v>4.4891285599999993</v>
      </c>
    </row>
    <row r="575" spans="2:7" ht="15.75">
      <c r="B575" s="49">
        <v>45414</v>
      </c>
      <c r="C575" s="50">
        <v>8.56</v>
      </c>
      <c r="D575" s="50">
        <v>9.0250091500000007</v>
      </c>
      <c r="E575" s="40">
        <f t="shared" si="16"/>
        <v>5.4323498831775785E-2</v>
      </c>
      <c r="F575" s="39">
        <v>151002.1</v>
      </c>
      <c r="G575" s="73">
        <f t="shared" si="17"/>
        <v>4.5476239099999995</v>
      </c>
    </row>
    <row r="576" spans="2:7" ht="15.75">
      <c r="B576" s="49">
        <v>45412</v>
      </c>
      <c r="C576" s="50">
        <v>8.68</v>
      </c>
      <c r="D576" s="50">
        <v>8.9971867200000002</v>
      </c>
      <c r="E576" s="40">
        <f t="shared" si="16"/>
        <v>3.654224884792634E-2</v>
      </c>
      <c r="F576" s="39">
        <v>258162.1</v>
      </c>
      <c r="G576" s="73">
        <f t="shared" si="17"/>
        <v>4.5025591099999991</v>
      </c>
    </row>
    <row r="577" spans="2:7" ht="15.75">
      <c r="B577" s="49">
        <v>45411</v>
      </c>
      <c r="C577" s="50">
        <v>8.64</v>
      </c>
      <c r="D577" s="50">
        <v>9.1245145999999995</v>
      </c>
      <c r="E577" s="40">
        <f t="shared" si="16"/>
        <v>5.6078078703703627E-2</v>
      </c>
      <c r="F577" s="39">
        <v>161878.9</v>
      </c>
      <c r="G577" s="73">
        <f t="shared" si="17"/>
        <v>4.3319542200000001</v>
      </c>
    </row>
    <row r="578" spans="2:7" ht="15.75">
      <c r="B578" s="49">
        <v>45408</v>
      </c>
      <c r="C578" s="50">
        <v>8.6</v>
      </c>
      <c r="D578" s="50">
        <v>9.1207900899999999</v>
      </c>
      <c r="E578" s="40">
        <f t="shared" si="16"/>
        <v>6.055698720930236E-2</v>
      </c>
      <c r="F578" s="39">
        <v>542166.5</v>
      </c>
      <c r="G578" s="73">
        <f t="shared" si="17"/>
        <v>4.4488111200000002</v>
      </c>
    </row>
    <row r="579" spans="2:7" ht="15.75">
      <c r="B579" s="49">
        <v>45407</v>
      </c>
      <c r="C579" s="50">
        <v>8.73</v>
      </c>
      <c r="D579" s="50">
        <v>9.1027671800000007</v>
      </c>
      <c r="E579" s="40">
        <f t="shared" si="16"/>
        <v>4.2699562428407889E-2</v>
      </c>
      <c r="F579" s="39">
        <v>87425.13</v>
      </c>
      <c r="G579" s="73">
        <f t="shared" si="17"/>
        <v>3.9843205499999992</v>
      </c>
    </row>
    <row r="580" spans="2:7" ht="15.75">
      <c r="B580" s="49">
        <v>45406</v>
      </c>
      <c r="C580" s="50">
        <v>8.7100000000000009</v>
      </c>
      <c r="D580" s="50">
        <v>9.1057851900000006</v>
      </c>
      <c r="E580" s="40">
        <f t="shared" si="16"/>
        <v>4.5440320321469496E-2</v>
      </c>
      <c r="F580" s="39">
        <v>38855.99</v>
      </c>
      <c r="G580" s="73">
        <f t="shared" si="17"/>
        <v>4.0419132199999996</v>
      </c>
    </row>
    <row r="581" spans="2:7" ht="15.75">
      <c r="B581" s="49">
        <v>45405</v>
      </c>
      <c r="C581" s="50">
        <v>8.68</v>
      </c>
      <c r="D581" s="50">
        <v>9.1163551100000006</v>
      </c>
      <c r="E581" s="40">
        <f t="shared" si="16"/>
        <v>5.027132603686657E-2</v>
      </c>
      <c r="F581" s="39">
        <v>213218.3</v>
      </c>
      <c r="G581" s="73">
        <f t="shared" si="17"/>
        <v>4.0414519399999991</v>
      </c>
    </row>
    <row r="582" spans="2:7" ht="15.75">
      <c r="B582" s="49">
        <v>45404</v>
      </c>
      <c r="C582" s="50">
        <v>8.7100000000000009</v>
      </c>
      <c r="D582" s="50">
        <v>9.1333353699999993</v>
      </c>
      <c r="E582" s="40">
        <f t="shared" si="16"/>
        <v>4.8603371986222443E-2</v>
      </c>
      <c r="F582" s="39">
        <v>288529.90000000002</v>
      </c>
      <c r="G582" s="73">
        <f t="shared" si="17"/>
        <v>3.8667506399999994</v>
      </c>
    </row>
    <row r="583" spans="2:7" ht="15.75">
      <c r="B583" s="49">
        <v>45401</v>
      </c>
      <c r="C583" s="50">
        <v>8.6999999999999993</v>
      </c>
      <c r="D583" s="50">
        <v>9.1207853399999994</v>
      </c>
      <c r="E583" s="40">
        <f t="shared" si="16"/>
        <v>4.8366131034482729E-2</v>
      </c>
      <c r="F583" s="39">
        <v>53820.04</v>
      </c>
      <c r="G583" s="73">
        <f t="shared" si="17"/>
        <v>3.7719332399999996</v>
      </c>
    </row>
    <row r="584" spans="2:7" ht="15.75">
      <c r="B584" s="49">
        <v>45400</v>
      </c>
      <c r="C584" s="50">
        <v>8.73</v>
      </c>
      <c r="D584" s="50">
        <v>9.1148676000000002</v>
      </c>
      <c r="E584" s="40">
        <f t="shared" si="16"/>
        <v>4.4085635738831508E-2</v>
      </c>
      <c r="F584" s="39">
        <v>262704</v>
      </c>
      <c r="G584" s="73">
        <f t="shared" si="17"/>
        <v>3.8279610999999996</v>
      </c>
    </row>
    <row r="585" spans="2:7" ht="15.75">
      <c r="B585" s="49">
        <v>45399</v>
      </c>
      <c r="C585" s="50">
        <v>8.77</v>
      </c>
      <c r="D585" s="50">
        <v>9.0881181400000006</v>
      </c>
      <c r="E585" s="40">
        <f t="shared" si="16"/>
        <v>3.6273448118586238E-2</v>
      </c>
      <c r="F585" s="39">
        <v>74271.83</v>
      </c>
      <c r="G585" s="73">
        <f t="shared" si="17"/>
        <v>3.8555858999999995</v>
      </c>
    </row>
    <row r="586" spans="2:7" ht="15.75">
      <c r="B586" s="49">
        <v>45398</v>
      </c>
      <c r="C586" s="50">
        <v>8.77</v>
      </c>
      <c r="D586" s="50">
        <v>9.1023096199999998</v>
      </c>
      <c r="E586" s="40">
        <f t="shared" si="16"/>
        <v>3.7891632839224698E-2</v>
      </c>
      <c r="F586" s="39">
        <v>386778.8</v>
      </c>
      <c r="G586" s="73">
        <f t="shared" si="17"/>
        <v>3.9565411699999995</v>
      </c>
    </row>
    <row r="587" spans="2:7" ht="15.75">
      <c r="B587" s="49">
        <v>45397</v>
      </c>
      <c r="C587" s="50">
        <v>8.7799999999999994</v>
      </c>
      <c r="D587" s="50">
        <v>9.1500744899999997</v>
      </c>
      <c r="E587" s="40">
        <f t="shared" ref="E587:E650" si="18">D587/C587-1</f>
        <v>4.2149714123006943E-2</v>
      </c>
      <c r="F587" s="39">
        <v>169348.5</v>
      </c>
      <c r="G587" s="73">
        <f t="shared" ref="G587:G650" si="19">SUM(F587:F608)/1000000</f>
        <v>3.8109090699999992</v>
      </c>
    </row>
    <row r="588" spans="2:7" ht="15.75">
      <c r="B588" s="49">
        <v>45394</v>
      </c>
      <c r="C588" s="50">
        <v>8.6999999999999993</v>
      </c>
      <c r="D588" s="50">
        <v>9.1656199300000001</v>
      </c>
      <c r="E588" s="40">
        <f t="shared" si="18"/>
        <v>5.3519532183908147E-2</v>
      </c>
      <c r="F588" s="39">
        <v>570279.6</v>
      </c>
      <c r="G588" s="73">
        <f t="shared" si="19"/>
        <v>3.6674808100000003</v>
      </c>
    </row>
    <row r="589" spans="2:7" ht="15.75">
      <c r="B589" s="49">
        <v>45393</v>
      </c>
      <c r="C589" s="50">
        <v>8.74</v>
      </c>
      <c r="D589" s="50">
        <v>9.1570886599999994</v>
      </c>
      <c r="E589" s="40">
        <f t="shared" si="18"/>
        <v>4.7721814645308891E-2</v>
      </c>
      <c r="F589" s="39">
        <v>180334.1</v>
      </c>
      <c r="G589" s="73">
        <f t="shared" si="19"/>
        <v>3.3094588100000002</v>
      </c>
    </row>
    <row r="590" spans="2:7" ht="15.75">
      <c r="B590" s="49">
        <v>45392</v>
      </c>
      <c r="C590" s="50">
        <v>8.73</v>
      </c>
      <c r="D590" s="50">
        <v>9.1597029899999995</v>
      </c>
      <c r="E590" s="40">
        <f t="shared" si="18"/>
        <v>4.9221419243986153E-2</v>
      </c>
      <c r="F590" s="39">
        <v>133978.29999999999</v>
      </c>
      <c r="G590" s="73">
        <f t="shared" si="19"/>
        <v>3.3086011100000001</v>
      </c>
    </row>
    <row r="591" spans="2:7" ht="15.75">
      <c r="B591" s="49">
        <v>45391</v>
      </c>
      <c r="C591" s="50">
        <v>8.68</v>
      </c>
      <c r="D591" s="50">
        <v>9.1953704300000005</v>
      </c>
      <c r="E591" s="40">
        <f t="shared" si="18"/>
        <v>5.9374473502304292E-2</v>
      </c>
      <c r="F591" s="39">
        <v>112755.9</v>
      </c>
      <c r="G591" s="73">
        <f t="shared" si="19"/>
        <v>3.3553073100000002</v>
      </c>
    </row>
    <row r="592" spans="2:7" ht="15.75">
      <c r="B592" s="49">
        <v>45390</v>
      </c>
      <c r="C592" s="50">
        <v>8.68</v>
      </c>
      <c r="D592" s="50">
        <v>9.18232085</v>
      </c>
      <c r="E592" s="40">
        <f t="shared" si="18"/>
        <v>5.7871065668202881E-2</v>
      </c>
      <c r="F592" s="39">
        <v>87515.32</v>
      </c>
      <c r="G592" s="73">
        <f t="shared" si="19"/>
        <v>3.36043921</v>
      </c>
    </row>
    <row r="593" spans="2:7" ht="15.75">
      <c r="B593" s="49">
        <v>45387</v>
      </c>
      <c r="C593" s="50">
        <v>8.68</v>
      </c>
      <c r="D593" s="50">
        <v>9.1763781099999999</v>
      </c>
      <c r="E593" s="40">
        <f t="shared" si="18"/>
        <v>5.7186418202765044E-2</v>
      </c>
      <c r="F593" s="39">
        <v>226677.5</v>
      </c>
      <c r="G593" s="73">
        <f t="shared" si="19"/>
        <v>3.38544489</v>
      </c>
    </row>
    <row r="594" spans="2:7" ht="15.75">
      <c r="B594" s="49">
        <v>45386</v>
      </c>
      <c r="C594" s="50">
        <v>8.75</v>
      </c>
      <c r="D594" s="50">
        <v>9.1833444100000001</v>
      </c>
      <c r="E594" s="40">
        <f t="shared" si="18"/>
        <v>4.952507542857143E-2</v>
      </c>
      <c r="F594" s="39">
        <v>262736.59999999998</v>
      </c>
      <c r="G594" s="73">
        <f t="shared" si="19"/>
        <v>3.4072277899999999</v>
      </c>
    </row>
    <row r="595" spans="2:7" ht="15.75">
      <c r="B595" s="49">
        <v>45385</v>
      </c>
      <c r="C595" s="50">
        <v>8.6999999999999993</v>
      </c>
      <c r="D595" s="50">
        <v>9.1819007799999994</v>
      </c>
      <c r="E595" s="40">
        <f t="shared" si="18"/>
        <v>5.5390894252873579E-2</v>
      </c>
      <c r="F595" s="39">
        <v>168313.3</v>
      </c>
      <c r="G595" s="73">
        <f t="shared" si="19"/>
        <v>3.4700541899999995</v>
      </c>
    </row>
    <row r="596" spans="2:7" ht="15.75">
      <c r="B596" s="49">
        <v>45384</v>
      </c>
      <c r="C596" s="50">
        <v>8.7200000000000006</v>
      </c>
      <c r="D596" s="50">
        <v>9.1751568500000005</v>
      </c>
      <c r="E596" s="40">
        <f t="shared" si="18"/>
        <v>5.2196886467889891E-2</v>
      </c>
      <c r="F596" s="39">
        <v>116871.2</v>
      </c>
      <c r="G596" s="73">
        <f t="shared" si="19"/>
        <v>3.8491852899999994</v>
      </c>
    </row>
    <row r="597" spans="2:7" ht="15.75">
      <c r="B597" s="49">
        <v>45383</v>
      </c>
      <c r="C597" s="50">
        <v>8.65</v>
      </c>
      <c r="D597" s="50">
        <v>9.1765231299999996</v>
      </c>
      <c r="E597" s="40">
        <f t="shared" si="18"/>
        <v>6.086972601156071E-2</v>
      </c>
      <c r="F597" s="39">
        <v>105937.3</v>
      </c>
      <c r="G597" s="73">
        <f t="shared" si="19"/>
        <v>3.8623375899999997</v>
      </c>
    </row>
    <row r="598" spans="2:7" ht="15.75">
      <c r="B598" s="49">
        <v>45379</v>
      </c>
      <c r="C598" s="50">
        <v>8.7899999999999991</v>
      </c>
      <c r="D598" s="50">
        <v>9.1825734600000004</v>
      </c>
      <c r="E598" s="40">
        <f t="shared" si="18"/>
        <v>4.4661372013651945E-2</v>
      </c>
      <c r="F598" s="39">
        <v>87557.21</v>
      </c>
      <c r="G598" s="73">
        <f t="shared" si="19"/>
        <v>4.1984030900000002</v>
      </c>
    </row>
    <row r="599" spans="2:7" ht="15.75">
      <c r="B599" s="49">
        <v>45378</v>
      </c>
      <c r="C599" s="50">
        <v>8.74</v>
      </c>
      <c r="D599" s="50">
        <v>9.2556064300000003</v>
      </c>
      <c r="E599" s="40">
        <f t="shared" si="18"/>
        <v>5.8993870709382223E-2</v>
      </c>
      <c r="F599" s="39">
        <v>278735.8</v>
      </c>
      <c r="G599" s="73">
        <f t="shared" si="19"/>
        <v>4.6395082799999994</v>
      </c>
    </row>
    <row r="600" spans="2:7" ht="15.75">
      <c r="B600" s="49">
        <v>45377</v>
      </c>
      <c r="C600" s="50">
        <v>8.75</v>
      </c>
      <c r="D600" s="50">
        <v>9.2394924500000002</v>
      </c>
      <c r="E600" s="40">
        <f t="shared" si="18"/>
        <v>5.5941994285714225E-2</v>
      </c>
      <c r="F600" s="39">
        <v>77675.929999999993</v>
      </c>
      <c r="G600" s="73">
        <f t="shared" si="19"/>
        <v>4.8203355799999992</v>
      </c>
    </row>
    <row r="601" spans="2:7" ht="15.75">
      <c r="B601" s="49">
        <v>45376</v>
      </c>
      <c r="C601" s="50">
        <v>8.7799999999999994</v>
      </c>
      <c r="D601" s="50">
        <v>9.2368575899999996</v>
      </c>
      <c r="E601" s="40">
        <f t="shared" si="18"/>
        <v>5.2033894077448739E-2</v>
      </c>
      <c r="F601" s="39">
        <v>145017.79999999999</v>
      </c>
      <c r="G601" s="73">
        <f t="shared" si="19"/>
        <v>5.4728333499999993</v>
      </c>
    </row>
    <row r="602" spans="2:7" ht="15.75">
      <c r="B602" s="49">
        <v>45373</v>
      </c>
      <c r="C602" s="50">
        <v>8.7200000000000006</v>
      </c>
      <c r="D602" s="50">
        <v>9.2246503400000002</v>
      </c>
      <c r="E602" s="40">
        <f t="shared" si="18"/>
        <v>5.787274541284404E-2</v>
      </c>
      <c r="F602" s="39">
        <v>38394.71</v>
      </c>
      <c r="G602" s="73">
        <f t="shared" si="19"/>
        <v>5.8315560499999997</v>
      </c>
    </row>
    <row r="603" spans="2:7" ht="15.75">
      <c r="B603" s="49">
        <v>45372</v>
      </c>
      <c r="C603" s="50">
        <v>8.68</v>
      </c>
      <c r="D603" s="50">
        <v>9.2235239199999999</v>
      </c>
      <c r="E603" s="40">
        <f t="shared" si="18"/>
        <v>6.2617963133640542E-2</v>
      </c>
      <c r="F603" s="39">
        <v>38517</v>
      </c>
      <c r="G603" s="73">
        <f t="shared" si="19"/>
        <v>6.5454783399999998</v>
      </c>
    </row>
    <row r="604" spans="2:7" ht="15.75">
      <c r="B604" s="49">
        <v>45371</v>
      </c>
      <c r="C604" s="50">
        <v>8.73</v>
      </c>
      <c r="D604" s="50">
        <v>9.2467713400000004</v>
      </c>
      <c r="E604" s="40">
        <f t="shared" si="18"/>
        <v>5.9194884306987383E-2</v>
      </c>
      <c r="F604" s="39">
        <v>193712.5</v>
      </c>
      <c r="G604" s="73">
        <f t="shared" si="19"/>
        <v>6.6511233399999998</v>
      </c>
    </row>
    <row r="605" spans="2:7" ht="15.75">
      <c r="B605" s="49">
        <v>45370</v>
      </c>
      <c r="C605" s="50">
        <v>8.68</v>
      </c>
      <c r="D605" s="50">
        <v>9.2263315699999993</v>
      </c>
      <c r="E605" s="40">
        <f t="shared" si="18"/>
        <v>6.2941425115207394E-2</v>
      </c>
      <c r="F605" s="39">
        <v>109847.9</v>
      </c>
      <c r="G605" s="73">
        <f t="shared" si="19"/>
        <v>6.4878163400000002</v>
      </c>
    </row>
    <row r="606" spans="2:7" ht="15.75">
      <c r="B606" s="49">
        <v>45369</v>
      </c>
      <c r="C606" s="50">
        <v>8.68</v>
      </c>
      <c r="D606" s="50">
        <v>9.2192026899999995</v>
      </c>
      <c r="E606" s="40">
        <f t="shared" si="18"/>
        <v>6.2120125576036855E-2</v>
      </c>
      <c r="F606" s="39">
        <v>290328.8</v>
      </c>
      <c r="G606" s="73">
        <f t="shared" si="19"/>
        <v>7.2254092399999994</v>
      </c>
    </row>
    <row r="607" spans="2:7" ht="15.75">
      <c r="B607" s="49">
        <v>45366</v>
      </c>
      <c r="C607" s="50">
        <v>8.69</v>
      </c>
      <c r="D607" s="50">
        <v>9.2333773600000004</v>
      </c>
      <c r="E607" s="40">
        <f t="shared" si="18"/>
        <v>6.2529040276179559E-2</v>
      </c>
      <c r="F607" s="39">
        <v>175227.1</v>
      </c>
      <c r="G607" s="73">
        <f t="shared" si="19"/>
        <v>7.183399539999999</v>
      </c>
    </row>
    <row r="608" spans="2:7" ht="15.75">
      <c r="B608" s="49">
        <v>45365</v>
      </c>
      <c r="C608" s="50">
        <v>8.67</v>
      </c>
      <c r="D608" s="50">
        <v>9.2468137600000002</v>
      </c>
      <c r="E608" s="40">
        <f t="shared" si="18"/>
        <v>6.6529845444059932E-2</v>
      </c>
      <c r="F608" s="39">
        <v>241146.7</v>
      </c>
      <c r="G608" s="73">
        <f t="shared" si="19"/>
        <v>7.1351346399999995</v>
      </c>
    </row>
    <row r="609" spans="2:7" ht="15.75">
      <c r="B609" s="49">
        <v>45364</v>
      </c>
      <c r="C609" s="50">
        <v>8.66</v>
      </c>
      <c r="D609" s="50">
        <v>9.2624764000000006</v>
      </c>
      <c r="E609" s="40">
        <f t="shared" si="18"/>
        <v>6.9570023094688294E-2</v>
      </c>
      <c r="F609" s="39">
        <v>25920.240000000002</v>
      </c>
      <c r="G609" s="73">
        <f t="shared" si="19"/>
        <v>7.0894966399999992</v>
      </c>
    </row>
    <row r="610" spans="2:7" ht="15.75">
      <c r="B610" s="49">
        <v>45363</v>
      </c>
      <c r="C610" s="50">
        <v>8.68</v>
      </c>
      <c r="D610" s="50">
        <v>9.2545921100000008</v>
      </c>
      <c r="E610" s="40">
        <f t="shared" si="18"/>
        <v>6.6197247695852557E-2</v>
      </c>
      <c r="F610" s="39">
        <v>212257.6</v>
      </c>
      <c r="G610" s="73">
        <f t="shared" si="19"/>
        <v>7.6284597999999999</v>
      </c>
    </row>
    <row r="611" spans="2:7" ht="15.75">
      <c r="B611" s="49">
        <v>45362</v>
      </c>
      <c r="C611" s="50">
        <v>8.65</v>
      </c>
      <c r="D611" s="50">
        <v>9.2520717500000007</v>
      </c>
      <c r="E611" s="40">
        <f t="shared" si="18"/>
        <v>6.9603670520231198E-2</v>
      </c>
      <c r="F611" s="39">
        <v>179476.4</v>
      </c>
      <c r="G611" s="73">
        <f t="shared" si="19"/>
        <v>7.6211894999999998</v>
      </c>
    </row>
    <row r="612" spans="2:7" ht="15.75">
      <c r="B612" s="49">
        <v>45359</v>
      </c>
      <c r="C612" s="50">
        <v>8.7100000000000009</v>
      </c>
      <c r="D612" s="50">
        <v>9.24425177</v>
      </c>
      <c r="E612" s="40">
        <f t="shared" si="18"/>
        <v>6.1337746268656623E-2</v>
      </c>
      <c r="F612" s="39">
        <v>180684.5</v>
      </c>
      <c r="G612" s="73">
        <f t="shared" si="19"/>
        <v>7.8955169999999999</v>
      </c>
    </row>
    <row r="613" spans="2:7" ht="15.75">
      <c r="B613" s="49">
        <v>45358</v>
      </c>
      <c r="C613" s="50">
        <v>8.65</v>
      </c>
      <c r="D613" s="50">
        <v>9.2510706599999999</v>
      </c>
      <c r="E613" s="40">
        <f t="shared" si="18"/>
        <v>6.9487937572254355E-2</v>
      </c>
      <c r="F613" s="39">
        <v>117887.8</v>
      </c>
      <c r="G613" s="73">
        <f t="shared" si="19"/>
        <v>7.9073588000000008</v>
      </c>
    </row>
    <row r="614" spans="2:7" ht="15.75">
      <c r="B614" s="49">
        <v>45357</v>
      </c>
      <c r="C614" s="50">
        <v>8.69</v>
      </c>
      <c r="D614" s="50">
        <v>9.2456922099999996</v>
      </c>
      <c r="E614" s="40">
        <f t="shared" si="18"/>
        <v>6.3946169159953881E-2</v>
      </c>
      <c r="F614" s="39">
        <v>112521</v>
      </c>
      <c r="G614" s="73">
        <f t="shared" si="19"/>
        <v>8.6363879000000008</v>
      </c>
    </row>
    <row r="615" spans="2:7" ht="15.75">
      <c r="B615" s="49">
        <v>45356</v>
      </c>
      <c r="C615" s="50">
        <v>8.74</v>
      </c>
      <c r="D615" s="50">
        <v>9.2321556299999994</v>
      </c>
      <c r="E615" s="40">
        <f t="shared" si="18"/>
        <v>5.631071281464517E-2</v>
      </c>
      <c r="F615" s="39">
        <v>248460.4</v>
      </c>
      <c r="G615" s="73">
        <f t="shared" si="19"/>
        <v>8.5760535200000003</v>
      </c>
    </row>
    <row r="616" spans="2:7" ht="15.75">
      <c r="B616" s="49">
        <v>45355</v>
      </c>
      <c r="C616" s="50">
        <v>8.69</v>
      </c>
      <c r="D616" s="50">
        <v>9.22692084</v>
      </c>
      <c r="E616" s="40">
        <f t="shared" si="18"/>
        <v>6.1786057537399408E-2</v>
      </c>
      <c r="F616" s="39">
        <v>325563</v>
      </c>
      <c r="G616" s="73">
        <f t="shared" si="19"/>
        <v>8.3562658700000014</v>
      </c>
    </row>
    <row r="617" spans="2:7" ht="15.75">
      <c r="B617" s="49">
        <v>45352</v>
      </c>
      <c r="C617" s="50">
        <v>8.67</v>
      </c>
      <c r="D617" s="50">
        <v>9.2321021699999992</v>
      </c>
      <c r="E617" s="40">
        <f t="shared" si="18"/>
        <v>6.4833006920415048E-2</v>
      </c>
      <c r="F617" s="39">
        <v>547444.4</v>
      </c>
      <c r="G617" s="73">
        <f t="shared" si="19"/>
        <v>8.1619592700000005</v>
      </c>
    </row>
    <row r="618" spans="2:7" ht="15.75">
      <c r="B618" s="49">
        <v>45351</v>
      </c>
      <c r="C618" s="50">
        <v>8.7799999999999994</v>
      </c>
      <c r="D618" s="50">
        <v>9.2345112300000007</v>
      </c>
      <c r="E618" s="40">
        <f t="shared" si="18"/>
        <v>5.1766654897494435E-2</v>
      </c>
      <c r="F618" s="39">
        <v>130023.5</v>
      </c>
      <c r="G618" s="73">
        <f t="shared" si="19"/>
        <v>7.756210170000001</v>
      </c>
    </row>
    <row r="619" spans="2:7" ht="15.75">
      <c r="B619" s="49">
        <v>45350</v>
      </c>
      <c r="C619" s="50">
        <v>8.6</v>
      </c>
      <c r="D619" s="50">
        <v>9.3015782900000001</v>
      </c>
      <c r="E619" s="40">
        <f t="shared" si="18"/>
        <v>8.1578870930232528E-2</v>
      </c>
      <c r="F619" s="39">
        <v>442002.8</v>
      </c>
      <c r="G619" s="73">
        <f t="shared" si="19"/>
        <v>7.7715191700000013</v>
      </c>
    </row>
    <row r="620" spans="2:7" ht="15.75">
      <c r="B620" s="49">
        <v>45349</v>
      </c>
      <c r="C620" s="50">
        <v>8.6999999999999993</v>
      </c>
      <c r="D620" s="50">
        <v>9.3029898699999993</v>
      </c>
      <c r="E620" s="40">
        <f t="shared" si="18"/>
        <v>6.9309180459770081E-2</v>
      </c>
      <c r="F620" s="39">
        <v>528662.4</v>
      </c>
      <c r="G620" s="73">
        <f t="shared" si="19"/>
        <v>7.3771845500000008</v>
      </c>
    </row>
    <row r="621" spans="2:7" ht="15.75">
      <c r="B621" s="49">
        <v>45348</v>
      </c>
      <c r="C621" s="50">
        <v>8.6300000000000008</v>
      </c>
      <c r="D621" s="50">
        <v>9.2903491200000001</v>
      </c>
      <c r="E621" s="40">
        <f t="shared" si="18"/>
        <v>7.6517858632676683E-2</v>
      </c>
      <c r="F621" s="39">
        <v>459563.1</v>
      </c>
      <c r="G621" s="73">
        <f t="shared" si="19"/>
        <v>6.9101562899999998</v>
      </c>
    </row>
    <row r="622" spans="2:7" ht="15.75">
      <c r="B622" s="49">
        <v>45345</v>
      </c>
      <c r="C622" s="50">
        <v>8.6199999999999992</v>
      </c>
      <c r="D622" s="50">
        <v>9.3018459599999996</v>
      </c>
      <c r="E622" s="40">
        <f t="shared" si="18"/>
        <v>7.9100459396751699E-2</v>
      </c>
      <c r="F622" s="39">
        <v>730173.7</v>
      </c>
      <c r="G622" s="73">
        <f t="shared" si="19"/>
        <v>6.5554257900000001</v>
      </c>
    </row>
    <row r="623" spans="2:7" ht="15.75">
      <c r="B623" s="49">
        <v>45344</v>
      </c>
      <c r="C623" s="50">
        <v>8.6199999999999992</v>
      </c>
      <c r="D623" s="50">
        <v>9.3094472699999997</v>
      </c>
      <c r="E623" s="40">
        <f t="shared" si="18"/>
        <v>7.9982281902552188E-2</v>
      </c>
      <c r="F623" s="39">
        <v>503740.5</v>
      </c>
      <c r="G623" s="73">
        <f t="shared" si="19"/>
        <v>5.8860475399999999</v>
      </c>
    </row>
    <row r="624" spans="2:7" ht="15.75">
      <c r="B624" s="49">
        <v>45343</v>
      </c>
      <c r="C624" s="50">
        <v>8.7899999999999991</v>
      </c>
      <c r="D624" s="50">
        <v>9.3143926300000004</v>
      </c>
      <c r="E624" s="40">
        <f t="shared" si="18"/>
        <v>5.9657864618885226E-2</v>
      </c>
      <c r="F624" s="39">
        <v>752317</v>
      </c>
      <c r="G624" s="73">
        <f t="shared" si="19"/>
        <v>5.7243342399999992</v>
      </c>
    </row>
    <row r="625" spans="2:7" ht="15.75">
      <c r="B625" s="49">
        <v>45342</v>
      </c>
      <c r="C625" s="50">
        <v>8.65</v>
      </c>
      <c r="D625" s="50">
        <v>9.3053974900000007</v>
      </c>
      <c r="E625" s="40">
        <f t="shared" si="18"/>
        <v>7.5768495953757231E-2</v>
      </c>
      <c r="F625" s="39">
        <v>144162</v>
      </c>
      <c r="G625" s="73">
        <f t="shared" si="19"/>
        <v>5.1197799399999999</v>
      </c>
    </row>
    <row r="626" spans="2:7" ht="15.75">
      <c r="B626" s="49">
        <v>45341</v>
      </c>
      <c r="C626" s="50">
        <v>8.67</v>
      </c>
      <c r="D626" s="50">
        <v>9.2999692599999992</v>
      </c>
      <c r="E626" s="40">
        <f t="shared" si="18"/>
        <v>7.2660814302191401E-2</v>
      </c>
      <c r="F626" s="39">
        <v>30405.5</v>
      </c>
      <c r="G626" s="73">
        <f t="shared" si="19"/>
        <v>5.064065199999999</v>
      </c>
    </row>
    <row r="627" spans="2:7" ht="15.75">
      <c r="B627" s="49">
        <v>45338</v>
      </c>
      <c r="C627" s="50">
        <v>8.58</v>
      </c>
      <c r="D627" s="50">
        <v>9.2988229600000007</v>
      </c>
      <c r="E627" s="40">
        <f t="shared" si="18"/>
        <v>8.3778899766899784E-2</v>
      </c>
      <c r="F627" s="39">
        <v>847440.8</v>
      </c>
      <c r="G627" s="73">
        <f t="shared" si="19"/>
        <v>5.1100980099999989</v>
      </c>
    </row>
    <row r="628" spans="2:7" ht="15.75">
      <c r="B628" s="49">
        <v>45337</v>
      </c>
      <c r="C628" s="50">
        <v>8.6</v>
      </c>
      <c r="D628" s="50">
        <v>9.3010835299999997</v>
      </c>
      <c r="E628" s="40">
        <f t="shared" si="18"/>
        <v>8.1521340697674471E-2</v>
      </c>
      <c r="F628" s="39">
        <v>248319.1</v>
      </c>
      <c r="G628" s="73">
        <f t="shared" si="19"/>
        <v>4.3805288100000004</v>
      </c>
    </row>
    <row r="629" spans="2:7" ht="15.75">
      <c r="B629" s="49">
        <v>45336</v>
      </c>
      <c r="C629" s="50">
        <v>8.67</v>
      </c>
      <c r="D629" s="50">
        <v>9.2917186899999997</v>
      </c>
      <c r="E629" s="40">
        <f t="shared" si="18"/>
        <v>7.1709191464821131E-2</v>
      </c>
      <c r="F629" s="39">
        <v>126962.2</v>
      </c>
      <c r="G629" s="73">
        <f t="shared" si="19"/>
        <v>4.1807630400000013</v>
      </c>
    </row>
    <row r="630" spans="2:7" ht="15.75">
      <c r="B630" s="49">
        <v>45331</v>
      </c>
      <c r="C630" s="50">
        <v>8.73</v>
      </c>
      <c r="D630" s="50">
        <v>9.2922051700000008</v>
      </c>
      <c r="E630" s="40">
        <f t="shared" si="18"/>
        <v>6.4399217640320749E-2</v>
      </c>
      <c r="F630" s="39">
        <v>195508.7</v>
      </c>
      <c r="G630" s="73">
        <f t="shared" si="19"/>
        <v>4.0980348500000012</v>
      </c>
    </row>
    <row r="631" spans="2:7" ht="15.75">
      <c r="B631" s="49">
        <v>45330</v>
      </c>
      <c r="C631" s="50">
        <v>8.64</v>
      </c>
      <c r="D631" s="50">
        <v>9.2789509199999998</v>
      </c>
      <c r="E631" s="40">
        <f t="shared" si="18"/>
        <v>7.3952652777777628E-2</v>
      </c>
      <c r="F631" s="39">
        <v>564883.4</v>
      </c>
      <c r="G631" s="73">
        <f t="shared" si="19"/>
        <v>4.0067592500000009</v>
      </c>
    </row>
    <row r="632" spans="2:7" ht="15.75">
      <c r="B632" s="49">
        <v>45329</v>
      </c>
      <c r="C632" s="50">
        <v>8.67</v>
      </c>
      <c r="D632" s="50">
        <v>9.2817880200000005</v>
      </c>
      <c r="E632" s="40">
        <f t="shared" si="18"/>
        <v>7.0563785467128159E-2</v>
      </c>
      <c r="F632" s="39">
        <v>204987.3</v>
      </c>
      <c r="G632" s="73">
        <f t="shared" si="19"/>
        <v>3.6352994500000007</v>
      </c>
    </row>
    <row r="633" spans="2:7" ht="15.75">
      <c r="B633" s="49">
        <v>45328</v>
      </c>
      <c r="C633" s="50">
        <v>8.6300000000000008</v>
      </c>
      <c r="D633" s="50">
        <v>9.2740406400000008</v>
      </c>
      <c r="E633" s="40">
        <f t="shared" si="18"/>
        <v>7.4628115874855183E-2</v>
      </c>
      <c r="F633" s="39">
        <v>453803.9</v>
      </c>
      <c r="G633" s="73">
        <f t="shared" si="19"/>
        <v>3.5343824500000007</v>
      </c>
    </row>
    <row r="634" spans="2:7" ht="15.75">
      <c r="B634" s="49">
        <v>45327</v>
      </c>
      <c r="C634" s="50">
        <v>8.6999999999999993</v>
      </c>
      <c r="D634" s="50">
        <v>9.2579402300000009</v>
      </c>
      <c r="E634" s="40">
        <f t="shared" si="18"/>
        <v>6.4131060919540461E-2</v>
      </c>
      <c r="F634" s="39">
        <v>192526.3</v>
      </c>
      <c r="G634" s="73">
        <f t="shared" si="19"/>
        <v>3.2926351499999997</v>
      </c>
    </row>
    <row r="635" spans="2:7" ht="15.75">
      <c r="B635" s="49">
        <v>45324</v>
      </c>
      <c r="C635" s="50">
        <v>8.5500000000000007</v>
      </c>
      <c r="D635" s="50">
        <v>9.2570154599999999</v>
      </c>
      <c r="E635" s="40">
        <f t="shared" si="18"/>
        <v>8.2691866666666503E-2</v>
      </c>
      <c r="F635" s="39">
        <v>846916.9</v>
      </c>
      <c r="G635" s="73">
        <f t="shared" si="19"/>
        <v>3.1668635199999997</v>
      </c>
    </row>
    <row r="636" spans="2:7" ht="15.75">
      <c r="B636" s="49">
        <v>45323</v>
      </c>
      <c r="C636" s="50">
        <v>8.67</v>
      </c>
      <c r="D636" s="50">
        <v>9.2644626799999994</v>
      </c>
      <c r="E636" s="40">
        <f t="shared" si="18"/>
        <v>6.8565476355247901E-2</v>
      </c>
      <c r="F636" s="39">
        <v>52186.62</v>
      </c>
      <c r="G636" s="73">
        <f t="shared" si="19"/>
        <v>2.4338718200000002</v>
      </c>
    </row>
    <row r="637" spans="2:7" ht="15.75">
      <c r="B637" s="49">
        <v>45322</v>
      </c>
      <c r="C637" s="50">
        <v>8.81</v>
      </c>
      <c r="D637" s="50">
        <v>9.2557241700000006</v>
      </c>
      <c r="E637" s="40">
        <f t="shared" si="18"/>
        <v>5.0592981838819551E-2</v>
      </c>
      <c r="F637" s="39">
        <v>28672.75</v>
      </c>
      <c r="G637" s="73">
        <f t="shared" si="19"/>
        <v>2.46947414</v>
      </c>
    </row>
    <row r="638" spans="2:7" ht="15.75">
      <c r="B638" s="49">
        <v>45321</v>
      </c>
      <c r="C638" s="50">
        <v>8.76</v>
      </c>
      <c r="D638" s="50">
        <v>9.2367235000000001</v>
      </c>
      <c r="E638" s="40">
        <f t="shared" si="18"/>
        <v>5.4420490867580051E-2</v>
      </c>
      <c r="F638" s="39">
        <v>131256.4</v>
      </c>
      <c r="G638" s="73">
        <f t="shared" si="19"/>
        <v>2.4408013900000003</v>
      </c>
    </row>
    <row r="639" spans="2:7" ht="15.75">
      <c r="B639" s="49">
        <v>45320</v>
      </c>
      <c r="C639" s="50">
        <v>8.8000000000000007</v>
      </c>
      <c r="D639" s="50">
        <v>9.2439878699999998</v>
      </c>
      <c r="E639" s="40">
        <f t="shared" si="18"/>
        <v>5.0453167045454439E-2</v>
      </c>
      <c r="F639" s="39">
        <v>141695.29999999999</v>
      </c>
      <c r="G639" s="73">
        <f t="shared" si="19"/>
        <v>2.4002672400000007</v>
      </c>
    </row>
    <row r="640" spans="2:7" ht="15.75">
      <c r="B640" s="49">
        <v>45317</v>
      </c>
      <c r="C640" s="50">
        <v>8.6999999999999993</v>
      </c>
      <c r="D640" s="50">
        <v>9.2456099999999992</v>
      </c>
      <c r="E640" s="40">
        <f t="shared" si="18"/>
        <v>6.2713793103448268E-2</v>
      </c>
      <c r="F640" s="39">
        <v>145332.5</v>
      </c>
      <c r="G640" s="73">
        <f t="shared" si="19"/>
        <v>2.3384123700000008</v>
      </c>
    </row>
    <row r="641" spans="2:7" ht="15.75">
      <c r="B641" s="49">
        <v>45316</v>
      </c>
      <c r="C641" s="50">
        <v>8.74</v>
      </c>
      <c r="D641" s="50">
        <v>9.2400716900000006</v>
      </c>
      <c r="E641" s="40">
        <f t="shared" si="18"/>
        <v>5.7216440503432553E-2</v>
      </c>
      <c r="F641" s="39">
        <v>47668.18</v>
      </c>
      <c r="G641" s="73">
        <f t="shared" si="19"/>
        <v>2.3211159700000006</v>
      </c>
    </row>
    <row r="642" spans="2:7" ht="15.75">
      <c r="B642" s="49">
        <v>45315</v>
      </c>
      <c r="C642" s="50">
        <v>8.74</v>
      </c>
      <c r="D642" s="50">
        <v>9.2283596400000008</v>
      </c>
      <c r="E642" s="40">
        <f t="shared" si="18"/>
        <v>5.5876389016018324E-2</v>
      </c>
      <c r="F642" s="39">
        <v>61634.14</v>
      </c>
      <c r="G642" s="73">
        <f t="shared" si="19"/>
        <v>2.4415210900000002</v>
      </c>
    </row>
    <row r="643" spans="2:7" ht="15.75">
      <c r="B643" s="49">
        <v>45314</v>
      </c>
      <c r="C643" s="50">
        <v>8.7100000000000009</v>
      </c>
      <c r="D643" s="50">
        <v>9.2258728899999998</v>
      </c>
      <c r="E643" s="40">
        <f t="shared" si="18"/>
        <v>5.9227656716417831E-2</v>
      </c>
      <c r="F643" s="39">
        <v>104832.6</v>
      </c>
      <c r="G643" s="73">
        <f t="shared" si="19"/>
        <v>2.5523199499999998</v>
      </c>
    </row>
    <row r="644" spans="2:7" ht="15.75">
      <c r="B644" s="49">
        <v>45313</v>
      </c>
      <c r="C644" s="50">
        <v>8.7200000000000006</v>
      </c>
      <c r="D644" s="50">
        <v>9.2150708899999998</v>
      </c>
      <c r="E644" s="40">
        <f t="shared" si="18"/>
        <v>5.6774184633027414E-2</v>
      </c>
      <c r="F644" s="39">
        <v>60795.45</v>
      </c>
      <c r="G644" s="73">
        <f t="shared" si="19"/>
        <v>2.5019808999999995</v>
      </c>
    </row>
    <row r="645" spans="2:7" ht="15.75">
      <c r="B645" s="49">
        <v>45310</v>
      </c>
      <c r="C645" s="50">
        <v>8.7200000000000006</v>
      </c>
      <c r="D645" s="50">
        <v>9.2153957099999992</v>
      </c>
      <c r="E645" s="40">
        <f t="shared" si="18"/>
        <v>5.6811434633027291E-2</v>
      </c>
      <c r="F645" s="39">
        <v>342027.2</v>
      </c>
      <c r="G645" s="73">
        <f t="shared" si="19"/>
        <v>2.6259580499999999</v>
      </c>
    </row>
    <row r="646" spans="2:7" ht="15.75">
      <c r="B646" s="49">
        <v>45309</v>
      </c>
      <c r="C646" s="50">
        <v>8.6999999999999993</v>
      </c>
      <c r="D646" s="50">
        <v>9.2137031700000005</v>
      </c>
      <c r="E646" s="40">
        <f t="shared" si="18"/>
        <v>5.904634137931053E-2</v>
      </c>
      <c r="F646" s="39">
        <v>147762.70000000001</v>
      </c>
      <c r="G646" s="73">
        <f t="shared" si="19"/>
        <v>2.3663829399999998</v>
      </c>
    </row>
    <row r="647" spans="2:7" ht="15.75">
      <c r="B647" s="49">
        <v>45308</v>
      </c>
      <c r="C647" s="50">
        <v>8.6999999999999993</v>
      </c>
      <c r="D647" s="50">
        <v>9.2093651899999998</v>
      </c>
      <c r="E647" s="40">
        <f t="shared" si="18"/>
        <v>5.8547722988505857E-2</v>
      </c>
      <c r="F647" s="39">
        <v>88447.26</v>
      </c>
      <c r="G647" s="73">
        <f t="shared" si="19"/>
        <v>2.3306662399999998</v>
      </c>
    </row>
    <row r="648" spans="2:7" ht="15.75">
      <c r="B648" s="49">
        <v>45307</v>
      </c>
      <c r="C648" s="50">
        <v>8.6999999999999993</v>
      </c>
      <c r="D648" s="50">
        <v>9.2739914100000007</v>
      </c>
      <c r="E648" s="40">
        <f t="shared" si="18"/>
        <v>6.5976024137931244E-2</v>
      </c>
      <c r="F648" s="39">
        <v>76438.31</v>
      </c>
      <c r="G648" s="73">
        <f t="shared" si="19"/>
        <v>2.5167354799999999</v>
      </c>
    </row>
    <row r="649" spans="2:7" ht="15.75">
      <c r="B649" s="49">
        <v>45306</v>
      </c>
      <c r="C649" s="50">
        <v>8.6999999999999993</v>
      </c>
      <c r="D649" s="50">
        <v>9.3120844500000004</v>
      </c>
      <c r="E649" s="40">
        <f t="shared" si="18"/>
        <v>7.0354534482758746E-2</v>
      </c>
      <c r="F649" s="39">
        <v>117871.6</v>
      </c>
      <c r="G649" s="73">
        <f t="shared" si="19"/>
        <v>2.5717311700000005</v>
      </c>
    </row>
    <row r="650" spans="2:7" ht="15.75">
      <c r="B650" s="49">
        <v>45303</v>
      </c>
      <c r="C650" s="50">
        <v>8.69</v>
      </c>
      <c r="D650" s="50">
        <v>9.3110464700000009</v>
      </c>
      <c r="E650" s="40">
        <f t="shared" si="18"/>
        <v>7.1466797468354493E-2</v>
      </c>
      <c r="F650" s="39">
        <v>48553.33</v>
      </c>
      <c r="G650" s="73">
        <f t="shared" si="19"/>
        <v>2.4736247400000004</v>
      </c>
    </row>
    <row r="651" spans="2:7" ht="15.75">
      <c r="B651" s="49">
        <v>45302</v>
      </c>
      <c r="C651" s="50">
        <v>8.65</v>
      </c>
      <c r="D651" s="50">
        <v>9.2965883700000003</v>
      </c>
      <c r="E651" s="40">
        <f t="shared" ref="E651:E714" si="20">D651/C651-1</f>
        <v>7.4750100578034662E-2</v>
      </c>
      <c r="F651" s="39">
        <v>44234.01</v>
      </c>
      <c r="G651" s="73">
        <f t="shared" ref="G651:G714" si="21">SUM(F651:F672)/1000000</f>
        <v>2.5546185100000001</v>
      </c>
    </row>
    <row r="652" spans="2:7" ht="15.75">
      <c r="B652" s="49">
        <v>45301</v>
      </c>
      <c r="C652" s="50">
        <v>8.7899999999999991</v>
      </c>
      <c r="D652" s="50">
        <v>9.2850421900000004</v>
      </c>
      <c r="E652" s="40">
        <f t="shared" si="20"/>
        <v>5.6318792946530305E-2</v>
      </c>
      <c r="F652" s="39">
        <v>104233.1</v>
      </c>
      <c r="G652" s="73">
        <f t="shared" si="21"/>
        <v>2.5629098600000004</v>
      </c>
    </row>
    <row r="653" spans="2:7" ht="15.75">
      <c r="B653" s="49">
        <v>45300</v>
      </c>
      <c r="C653" s="50">
        <v>8.67</v>
      </c>
      <c r="D653" s="50">
        <v>9.2850603700000001</v>
      </c>
      <c r="E653" s="40">
        <f t="shared" si="20"/>
        <v>7.0941219146482215E-2</v>
      </c>
      <c r="F653" s="39">
        <v>193423.6</v>
      </c>
      <c r="G653" s="73">
        <f t="shared" si="21"/>
        <v>3.1726650600000004</v>
      </c>
    </row>
    <row r="654" spans="2:7" ht="15.75">
      <c r="B654" s="49">
        <v>45299</v>
      </c>
      <c r="C654" s="50">
        <v>8.7200000000000006</v>
      </c>
      <c r="D654" s="50">
        <v>9.3032822599999996</v>
      </c>
      <c r="E654" s="40">
        <f t="shared" si="20"/>
        <v>6.6890167431192582E-2</v>
      </c>
      <c r="F654" s="39">
        <v>104070.3</v>
      </c>
      <c r="G654" s="73">
        <f t="shared" si="21"/>
        <v>3.0552589000000001</v>
      </c>
    </row>
    <row r="655" spans="2:7" ht="15.75">
      <c r="B655" s="49">
        <v>45296</v>
      </c>
      <c r="C655" s="50">
        <v>8.7200000000000006</v>
      </c>
      <c r="D655" s="50">
        <v>9.3162527500000003</v>
      </c>
      <c r="E655" s="40">
        <f t="shared" si="20"/>
        <v>6.8377608944954149E-2</v>
      </c>
      <c r="F655" s="39">
        <v>212056.6</v>
      </c>
      <c r="G655" s="73">
        <f t="shared" si="21"/>
        <v>3.0508677500000001</v>
      </c>
    </row>
    <row r="656" spans="2:7" ht="15.75">
      <c r="B656" s="49">
        <v>45295</v>
      </c>
      <c r="C656" s="50">
        <v>8.6300000000000008</v>
      </c>
      <c r="D656" s="50">
        <v>9.3114654199999993</v>
      </c>
      <c r="E656" s="40">
        <f t="shared" si="20"/>
        <v>7.8964706836616383E-2</v>
      </c>
      <c r="F656" s="39">
        <v>66754.67</v>
      </c>
      <c r="G656" s="73">
        <f t="shared" si="21"/>
        <v>3.4618312500000004</v>
      </c>
    </row>
    <row r="657" spans="2:7" ht="15.75">
      <c r="B657" s="49">
        <v>45294</v>
      </c>
      <c r="C657" s="50">
        <v>8.67</v>
      </c>
      <c r="D657" s="50">
        <v>9.3209090999999997</v>
      </c>
      <c r="E657" s="40">
        <f t="shared" si="20"/>
        <v>7.5076020761245754E-2</v>
      </c>
      <c r="F657" s="39">
        <v>113925.2</v>
      </c>
      <c r="G657" s="73">
        <f t="shared" si="21"/>
        <v>4.1724801800000009</v>
      </c>
    </row>
    <row r="658" spans="2:7" ht="15.75">
      <c r="B658" s="49">
        <v>45293</v>
      </c>
      <c r="C658" s="50">
        <v>8.74</v>
      </c>
      <c r="D658" s="50">
        <v>9.3217151600000001</v>
      </c>
      <c r="E658" s="40">
        <f t="shared" si="20"/>
        <v>6.6557798627002285E-2</v>
      </c>
      <c r="F658" s="39">
        <v>87788.94</v>
      </c>
      <c r="G658" s="73">
        <f t="shared" si="21"/>
        <v>4.77969898</v>
      </c>
    </row>
    <row r="659" spans="2:7" ht="15.75">
      <c r="B659" s="49">
        <v>45289</v>
      </c>
      <c r="C659" s="50">
        <v>8.98</v>
      </c>
      <c r="D659" s="50">
        <v>9.3033614900000003</v>
      </c>
      <c r="E659" s="40">
        <f t="shared" si="20"/>
        <v>3.6009074610245051E-2</v>
      </c>
      <c r="F659" s="39"/>
      <c r="G659" s="73">
        <f t="shared" si="21"/>
        <v>4.71670897</v>
      </c>
    </row>
    <row r="660" spans="2:7" ht="15.75">
      <c r="B660" s="49">
        <v>45288</v>
      </c>
      <c r="C660" s="50">
        <v>8.98</v>
      </c>
      <c r="D660" s="50">
        <v>9.2998925400000001</v>
      </c>
      <c r="E660" s="40">
        <f t="shared" si="20"/>
        <v>3.5622777282850793E-2</v>
      </c>
      <c r="F660" s="39">
        <v>90722.25</v>
      </c>
      <c r="G660" s="73">
        <f t="shared" si="21"/>
        <v>4.8052002099999997</v>
      </c>
    </row>
    <row r="661" spans="2:7" ht="15.75">
      <c r="B661" s="49">
        <v>45287</v>
      </c>
      <c r="C661" s="50">
        <v>8.8800000000000008</v>
      </c>
      <c r="D661" s="50">
        <v>9.3868851499999995</v>
      </c>
      <c r="E661" s="40">
        <f t="shared" si="20"/>
        <v>5.7081661036035847E-2</v>
      </c>
      <c r="F661" s="39">
        <v>79840.429999999993</v>
      </c>
      <c r="G661" s="73">
        <f t="shared" si="21"/>
        <v>5.05396746</v>
      </c>
    </row>
    <row r="662" spans="2:7" ht="15.75">
      <c r="B662" s="49">
        <v>45286</v>
      </c>
      <c r="C662" s="50">
        <v>8.8000000000000007</v>
      </c>
      <c r="D662" s="50">
        <v>9.3849259099999998</v>
      </c>
      <c r="E662" s="40">
        <f t="shared" si="20"/>
        <v>6.64688534090907E-2</v>
      </c>
      <c r="F662" s="39">
        <v>128036.1</v>
      </c>
      <c r="G662" s="73">
        <f t="shared" si="21"/>
        <v>5.0115172200000009</v>
      </c>
    </row>
    <row r="663" spans="2:7" ht="15.75">
      <c r="B663" s="49">
        <v>45282</v>
      </c>
      <c r="C663" s="50">
        <v>8.75</v>
      </c>
      <c r="D663" s="50">
        <v>9.3766735400000005</v>
      </c>
      <c r="E663" s="40">
        <f t="shared" si="20"/>
        <v>7.1619833142857248E-2</v>
      </c>
      <c r="F663" s="39">
        <v>168073.3</v>
      </c>
      <c r="G663" s="73">
        <f t="shared" si="21"/>
        <v>4.9910748200000006</v>
      </c>
    </row>
    <row r="664" spans="2:7" ht="15.75">
      <c r="B664" s="49">
        <v>45281</v>
      </c>
      <c r="C664" s="50">
        <v>8.66</v>
      </c>
      <c r="D664" s="50">
        <v>9.3650697199999993</v>
      </c>
      <c r="E664" s="40">
        <f t="shared" si="20"/>
        <v>8.1416826789838304E-2</v>
      </c>
      <c r="F664" s="39">
        <v>172433</v>
      </c>
      <c r="G664" s="73">
        <f t="shared" si="21"/>
        <v>4.9733868200000009</v>
      </c>
    </row>
    <row r="665" spans="2:7" ht="15.75">
      <c r="B665" s="49">
        <v>45280</v>
      </c>
      <c r="C665" s="50">
        <v>8.5500000000000007</v>
      </c>
      <c r="D665" s="50">
        <v>9.3509916299999993</v>
      </c>
      <c r="E665" s="40">
        <f t="shared" si="20"/>
        <v>9.368323157894709E-2</v>
      </c>
      <c r="F665" s="39">
        <v>54493.55</v>
      </c>
      <c r="G665" s="73">
        <f t="shared" si="21"/>
        <v>4.8983069100000014</v>
      </c>
    </row>
    <row r="666" spans="2:7" ht="15.75">
      <c r="B666" s="49">
        <v>45279</v>
      </c>
      <c r="C666" s="50">
        <v>8.41</v>
      </c>
      <c r="D666" s="50">
        <v>9.3456220400000003</v>
      </c>
      <c r="E666" s="40">
        <f t="shared" si="20"/>
        <v>0.11125113436385248</v>
      </c>
      <c r="F666" s="39">
        <v>184772.6</v>
      </c>
      <c r="G666" s="73">
        <f t="shared" si="21"/>
        <v>4.8850543200000001</v>
      </c>
    </row>
    <row r="667" spans="2:7" ht="15.75">
      <c r="B667" s="49">
        <v>45278</v>
      </c>
      <c r="C667" s="50">
        <v>8.4090000000000007</v>
      </c>
      <c r="D667" s="50">
        <v>9.3343268960000003</v>
      </c>
      <c r="E667" s="40">
        <f t="shared" si="20"/>
        <v>0.11004006374122954</v>
      </c>
      <c r="F667" s="39">
        <v>82452.09</v>
      </c>
      <c r="G667" s="73">
        <f t="shared" si="21"/>
        <v>4.8098166200000012</v>
      </c>
    </row>
    <row r="668" spans="2:7" ht="15.75">
      <c r="B668" s="49">
        <v>45275</v>
      </c>
      <c r="C668" s="50">
        <v>8.4</v>
      </c>
      <c r="D668" s="50">
        <v>9.3159713550000003</v>
      </c>
      <c r="E668" s="40">
        <f t="shared" si="20"/>
        <v>0.10904420892857147</v>
      </c>
      <c r="F668" s="39">
        <v>112046</v>
      </c>
      <c r="G668" s="73">
        <f t="shared" si="21"/>
        <v>4.7676898200000011</v>
      </c>
    </row>
    <row r="669" spans="2:7" ht="15.75">
      <c r="B669" s="49">
        <v>45274</v>
      </c>
      <c r="C669" s="50">
        <v>8.407</v>
      </c>
      <c r="D669" s="50">
        <v>9.3017136520000001</v>
      </c>
      <c r="E669" s="40">
        <f t="shared" si="20"/>
        <v>0.10642484263114071</v>
      </c>
      <c r="F669" s="39">
        <v>274516.5</v>
      </c>
      <c r="G669" s="73">
        <f t="shared" si="21"/>
        <v>4.7767882200000003</v>
      </c>
    </row>
    <row r="670" spans="2:7" ht="15.75">
      <c r="B670" s="49">
        <v>45273</v>
      </c>
      <c r="C670" s="50">
        <v>8.456999999999999</v>
      </c>
      <c r="D670" s="50">
        <v>9.283961145000001</v>
      </c>
      <c r="E670" s="40">
        <f t="shared" si="20"/>
        <v>9.7784219581412035E-2</v>
      </c>
      <c r="F670" s="39">
        <v>131434</v>
      </c>
      <c r="G670" s="73">
        <f t="shared" si="21"/>
        <v>4.5885968800000017</v>
      </c>
    </row>
    <row r="671" spans="2:7" ht="15.75">
      <c r="B671" s="49">
        <v>45272</v>
      </c>
      <c r="C671" s="50">
        <v>8.3659999999999997</v>
      </c>
      <c r="D671" s="50">
        <v>9.2264304470000003</v>
      </c>
      <c r="E671" s="40">
        <f t="shared" si="20"/>
        <v>0.10284848756873055</v>
      </c>
      <c r="F671" s="39">
        <v>19765.169999999998</v>
      </c>
      <c r="G671" s="73">
        <f t="shared" si="21"/>
        <v>4.5940204800000002</v>
      </c>
    </row>
    <row r="672" spans="2:7" ht="15.75">
      <c r="B672" s="49">
        <v>45271</v>
      </c>
      <c r="C672" s="50">
        <v>8.3989999999999991</v>
      </c>
      <c r="D672" s="50">
        <v>9.2016041259999994</v>
      </c>
      <c r="E672" s="40">
        <f t="shared" si="20"/>
        <v>9.5559486367424729E-2</v>
      </c>
      <c r="F672" s="39">
        <v>129547.1</v>
      </c>
      <c r="G672" s="73">
        <f t="shared" si="21"/>
        <v>4.6361040500000001</v>
      </c>
    </row>
    <row r="673" spans="2:7" ht="15.75">
      <c r="B673" s="49">
        <v>45268</v>
      </c>
      <c r="C673" s="50">
        <v>8.4120000000000008</v>
      </c>
      <c r="D673" s="50">
        <v>9.1979889749999995</v>
      </c>
      <c r="E673" s="40">
        <f t="shared" si="20"/>
        <v>9.3436635164051207E-2</v>
      </c>
      <c r="F673" s="39">
        <v>52525.36</v>
      </c>
      <c r="G673" s="73">
        <f t="shared" si="21"/>
        <v>4.5537742300000001</v>
      </c>
    </row>
    <row r="674" spans="2:7" ht="15.75">
      <c r="B674" s="49">
        <v>45267</v>
      </c>
      <c r="C674" s="50">
        <v>8.3369999999999997</v>
      </c>
      <c r="D674" s="50">
        <v>9.2015301940000001</v>
      </c>
      <c r="E674" s="40">
        <f t="shared" si="20"/>
        <v>0.10369799616168884</v>
      </c>
      <c r="F674" s="39">
        <v>713988.3</v>
      </c>
      <c r="G674" s="73">
        <f t="shared" si="21"/>
        <v>4.5312744900000004</v>
      </c>
    </row>
    <row r="675" spans="2:7" ht="15.75">
      <c r="B675" s="49">
        <v>45266</v>
      </c>
      <c r="C675" s="50">
        <v>8.3060000000000009</v>
      </c>
      <c r="D675" s="50">
        <v>9.208736772</v>
      </c>
      <c r="E675" s="40">
        <f t="shared" si="20"/>
        <v>0.10868489910907764</v>
      </c>
      <c r="F675" s="39">
        <v>76017.440000000002</v>
      </c>
      <c r="G675" s="73">
        <f t="shared" si="21"/>
        <v>3.8800282500000005</v>
      </c>
    </row>
    <row r="676" spans="2:7" ht="15.75">
      <c r="B676" s="49">
        <v>45265</v>
      </c>
      <c r="C676" s="50">
        <v>8.2759999999999998</v>
      </c>
      <c r="D676" s="50">
        <v>9.1989198310000013</v>
      </c>
      <c r="E676" s="40">
        <f t="shared" si="20"/>
        <v>0.1115176209521509</v>
      </c>
      <c r="F676" s="39">
        <v>99679.15</v>
      </c>
      <c r="G676" s="73">
        <f t="shared" si="21"/>
        <v>3.9183327100000005</v>
      </c>
    </row>
    <row r="677" spans="2:7" ht="15.75">
      <c r="B677" s="49">
        <v>45264</v>
      </c>
      <c r="C677" s="50">
        <v>8.3000000000000007</v>
      </c>
      <c r="D677" s="50">
        <v>9.1870769760000002</v>
      </c>
      <c r="E677" s="40">
        <f t="shared" si="20"/>
        <v>0.10687674409638537</v>
      </c>
      <c r="F677" s="39">
        <v>623020.1</v>
      </c>
      <c r="G677" s="73">
        <f t="shared" si="21"/>
        <v>4.0835009600000003</v>
      </c>
    </row>
    <row r="678" spans="2:7" ht="15.75">
      <c r="B678" s="49">
        <v>45261</v>
      </c>
      <c r="C678" s="50">
        <v>8.3000000000000007</v>
      </c>
      <c r="D678" s="50">
        <v>9.2068034010000002</v>
      </c>
      <c r="E678" s="40">
        <f t="shared" si="20"/>
        <v>0.10925342180722875</v>
      </c>
      <c r="F678" s="39">
        <v>777403.6</v>
      </c>
      <c r="G678" s="73">
        <f t="shared" si="21"/>
        <v>3.5952602599999999</v>
      </c>
    </row>
    <row r="679" spans="2:7" ht="15.75">
      <c r="B679" s="49">
        <v>45260</v>
      </c>
      <c r="C679" s="50">
        <v>8.379999999999999</v>
      </c>
      <c r="D679" s="50">
        <v>9.1954093150000009</v>
      </c>
      <c r="E679" s="40">
        <f t="shared" si="20"/>
        <v>9.7304214200477634E-2</v>
      </c>
      <c r="F679" s="39">
        <v>721144</v>
      </c>
      <c r="G679" s="73">
        <f t="shared" si="21"/>
        <v>2.9853431599999998</v>
      </c>
    </row>
    <row r="680" spans="2:7" ht="15.75">
      <c r="B680" s="49">
        <v>45259</v>
      </c>
      <c r="C680" s="50">
        <v>8.3790000000000013</v>
      </c>
      <c r="D680" s="50">
        <v>9.2719166699999995</v>
      </c>
      <c r="E680" s="40">
        <f t="shared" si="20"/>
        <v>0.10656601861797332</v>
      </c>
      <c r="F680" s="39">
        <v>24798.93</v>
      </c>
      <c r="G680" s="73">
        <f t="shared" si="21"/>
        <v>2.3846107600000002</v>
      </c>
    </row>
    <row r="681" spans="2:7" ht="15.75">
      <c r="B681" s="49">
        <v>45258</v>
      </c>
      <c r="C681" s="50">
        <v>8.379999999999999</v>
      </c>
      <c r="D681" s="50">
        <v>9.2725037540000006</v>
      </c>
      <c r="E681" s="40">
        <f t="shared" si="20"/>
        <v>0.10650402792362779</v>
      </c>
      <c r="F681" s="39">
        <v>88491.24</v>
      </c>
      <c r="G681" s="73">
        <f t="shared" si="21"/>
        <v>3.2526177299999999</v>
      </c>
    </row>
    <row r="682" spans="2:7" ht="15.75">
      <c r="B682" s="49">
        <v>45257</v>
      </c>
      <c r="C682" s="50">
        <v>8.3889999999999993</v>
      </c>
      <c r="D682" s="50">
        <v>9.2583864079999998</v>
      </c>
      <c r="E682" s="40">
        <f t="shared" si="20"/>
        <v>0.10363409321730854</v>
      </c>
      <c r="F682" s="39">
        <v>339489.5</v>
      </c>
      <c r="G682" s="73">
        <f t="shared" si="21"/>
        <v>3.4128513900000002</v>
      </c>
    </row>
    <row r="683" spans="2:7" ht="15.75">
      <c r="B683" s="49">
        <v>45254</v>
      </c>
      <c r="C683" s="50">
        <v>8.3769999999999989</v>
      </c>
      <c r="D683" s="50">
        <v>9.2431704980000013</v>
      </c>
      <c r="E683" s="40">
        <f t="shared" si="20"/>
        <v>0.10339865082965294</v>
      </c>
      <c r="F683" s="39">
        <v>37390.19</v>
      </c>
      <c r="G683" s="73">
        <f t="shared" si="21"/>
        <v>3.3136287900000001</v>
      </c>
    </row>
    <row r="684" spans="2:7" ht="15.75">
      <c r="B684" s="49">
        <v>45253</v>
      </c>
      <c r="C684" s="50">
        <v>8.3260000000000005</v>
      </c>
      <c r="D684" s="50">
        <v>9.2366218730000007</v>
      </c>
      <c r="E684" s="40">
        <f t="shared" si="20"/>
        <v>0.1093708711265915</v>
      </c>
      <c r="F684" s="39">
        <v>107593.7</v>
      </c>
      <c r="G684" s="73">
        <f t="shared" si="21"/>
        <v>3.3760034899999996</v>
      </c>
    </row>
    <row r="685" spans="2:7" ht="15.75">
      <c r="B685" s="49">
        <v>45252</v>
      </c>
      <c r="C685" s="50">
        <v>8.3330000000000002</v>
      </c>
      <c r="D685" s="50">
        <v>9.2328592150000013</v>
      </c>
      <c r="E685" s="40">
        <f t="shared" si="20"/>
        <v>0.10798742529701211</v>
      </c>
      <c r="F685" s="39">
        <v>150385.29999999999</v>
      </c>
      <c r="G685" s="73">
        <f t="shared" si="21"/>
        <v>3.4476000899999995</v>
      </c>
    </row>
    <row r="686" spans="2:7" ht="15.75">
      <c r="B686" s="49">
        <v>45251</v>
      </c>
      <c r="C686" s="50">
        <v>8.4030000000000005</v>
      </c>
      <c r="D686" s="50">
        <v>9.2137161230000011</v>
      </c>
      <c r="E686" s="40">
        <f t="shared" si="20"/>
        <v>9.6479367249791892E-2</v>
      </c>
      <c r="F686" s="39">
        <v>97353.09</v>
      </c>
      <c r="G686" s="73">
        <f t="shared" si="21"/>
        <v>3.4054814900000001</v>
      </c>
    </row>
    <row r="687" spans="2:7" ht="15.75">
      <c r="B687" s="49">
        <v>45250</v>
      </c>
      <c r="C687" s="50">
        <v>8.3849999999999998</v>
      </c>
      <c r="D687" s="50">
        <v>9.2279764740000001</v>
      </c>
      <c r="E687" s="40">
        <f t="shared" si="20"/>
        <v>0.10053386690518784</v>
      </c>
      <c r="F687" s="39">
        <v>41240.959999999999</v>
      </c>
      <c r="G687" s="73">
        <f t="shared" si="21"/>
        <v>3.5183825</v>
      </c>
    </row>
    <row r="688" spans="2:7" ht="15.75">
      <c r="B688" s="49">
        <v>45247</v>
      </c>
      <c r="C688" s="50">
        <v>8.3970000000000002</v>
      </c>
      <c r="D688" s="50">
        <v>9.2355387069999999</v>
      </c>
      <c r="E688" s="40">
        <f t="shared" si="20"/>
        <v>9.9861701440990824E-2</v>
      </c>
      <c r="F688" s="39">
        <v>109534.9</v>
      </c>
      <c r="G688" s="73">
        <f t="shared" si="21"/>
        <v>3.6242429399999998</v>
      </c>
    </row>
    <row r="689" spans="2:7" ht="15.75">
      <c r="B689" s="49">
        <v>45246</v>
      </c>
      <c r="C689" s="50">
        <v>8.4039999999999999</v>
      </c>
      <c r="D689" s="50">
        <v>9.2081395790000009</v>
      </c>
      <c r="E689" s="40">
        <f t="shared" si="20"/>
        <v>9.5685337815326177E-2</v>
      </c>
      <c r="F689" s="39">
        <v>40325.29</v>
      </c>
      <c r="G689" s="73">
        <f t="shared" si="21"/>
        <v>3.6264840400000002</v>
      </c>
    </row>
    <row r="690" spans="2:7" ht="15.75">
      <c r="B690" s="49">
        <v>45244</v>
      </c>
      <c r="C690" s="50">
        <v>8.375</v>
      </c>
      <c r="D690" s="50">
        <v>9.1767836700000007</v>
      </c>
      <c r="E690" s="40">
        <f t="shared" si="20"/>
        <v>9.5735363582089672E-2</v>
      </c>
      <c r="F690" s="39">
        <v>121144.4</v>
      </c>
      <c r="G690" s="73">
        <f t="shared" si="21"/>
        <v>3.77942015</v>
      </c>
    </row>
    <row r="691" spans="2:7" ht="15.75">
      <c r="B691" s="49">
        <v>45243</v>
      </c>
      <c r="C691" s="50">
        <v>8.3659999999999997</v>
      </c>
      <c r="D691" s="50">
        <v>9.1268216520000003</v>
      </c>
      <c r="E691" s="40">
        <f t="shared" si="20"/>
        <v>9.0942105187664435E-2</v>
      </c>
      <c r="F691" s="39">
        <v>86325.16</v>
      </c>
      <c r="G691" s="73">
        <f t="shared" si="21"/>
        <v>3.9415175499999999</v>
      </c>
    </row>
    <row r="692" spans="2:7" ht="15.75">
      <c r="B692" s="49">
        <v>45240</v>
      </c>
      <c r="C692" s="50">
        <v>8.4009999999999998</v>
      </c>
      <c r="D692" s="50">
        <v>9.1388030160000007</v>
      </c>
      <c r="E692" s="40">
        <f t="shared" si="20"/>
        <v>8.7823237233662699E-2</v>
      </c>
      <c r="F692" s="39">
        <v>136857.60000000001</v>
      </c>
      <c r="G692" s="73">
        <f t="shared" si="21"/>
        <v>3.9925960899999997</v>
      </c>
    </row>
    <row r="693" spans="2:7" ht="15.75">
      <c r="B693" s="49">
        <v>45239</v>
      </c>
      <c r="C693" s="50">
        <v>8.4049999999999994</v>
      </c>
      <c r="D693" s="50">
        <v>9.1259467870000002</v>
      </c>
      <c r="E693" s="40">
        <f t="shared" si="20"/>
        <v>8.5775941344437889E-2</v>
      </c>
      <c r="F693" s="39">
        <v>61848.74</v>
      </c>
      <c r="G693" s="73">
        <f t="shared" si="21"/>
        <v>3.9404085499999999</v>
      </c>
    </row>
    <row r="694" spans="2:7" ht="15.75">
      <c r="B694" s="49">
        <v>45238</v>
      </c>
      <c r="C694" s="50">
        <v>8.3940000000000001</v>
      </c>
      <c r="D694" s="50">
        <v>9.1350659810000003</v>
      </c>
      <c r="E694" s="40">
        <f t="shared" si="20"/>
        <v>8.8285201453419226E-2</v>
      </c>
      <c r="F694" s="39">
        <v>47217.279999999999</v>
      </c>
      <c r="G694" s="73">
        <f t="shared" si="21"/>
        <v>4.0665960100000005</v>
      </c>
    </row>
    <row r="695" spans="2:7" ht="15.75">
      <c r="B695" s="49">
        <v>45237</v>
      </c>
      <c r="C695" s="50">
        <v>8.3819999999999997</v>
      </c>
      <c r="D695" s="50">
        <v>9.1149824150000001</v>
      </c>
      <c r="E695" s="40">
        <f t="shared" si="20"/>
        <v>8.7447198162729611E-2</v>
      </c>
      <c r="F695" s="39">
        <v>30025.62</v>
      </c>
      <c r="G695" s="73">
        <f t="shared" si="21"/>
        <v>4.15530533</v>
      </c>
    </row>
    <row r="696" spans="2:7" ht="15.75">
      <c r="B696" s="49">
        <v>45236</v>
      </c>
      <c r="C696" s="50">
        <v>8.3640000000000008</v>
      </c>
      <c r="D696" s="50">
        <v>9.0887858789999996</v>
      </c>
      <c r="E696" s="40">
        <f t="shared" si="20"/>
        <v>8.6655413558105909E-2</v>
      </c>
      <c r="F696" s="39">
        <v>62742.06</v>
      </c>
      <c r="G696" s="73">
        <f t="shared" si="21"/>
        <v>4.2784532100000012</v>
      </c>
    </row>
    <row r="697" spans="2:7" ht="15.75">
      <c r="B697" s="49">
        <v>45233</v>
      </c>
      <c r="C697" s="50">
        <v>8.3689999999999998</v>
      </c>
      <c r="D697" s="50">
        <v>9.1114344010000003</v>
      </c>
      <c r="E697" s="40">
        <f t="shared" si="20"/>
        <v>8.8712438881586975E-2</v>
      </c>
      <c r="F697" s="39">
        <v>114321.9</v>
      </c>
      <c r="G697" s="73">
        <f t="shared" si="21"/>
        <v>4.3536326500000007</v>
      </c>
    </row>
    <row r="698" spans="2:7" ht="15.75">
      <c r="B698" s="49">
        <v>45231</v>
      </c>
      <c r="C698" s="50">
        <v>8.3090000000000011</v>
      </c>
      <c r="D698" s="50">
        <v>9.0745474110000011</v>
      </c>
      <c r="E698" s="40">
        <f t="shared" si="20"/>
        <v>9.2134722710314199E-2</v>
      </c>
      <c r="F698" s="39">
        <v>264847.40000000002</v>
      </c>
      <c r="G698" s="73">
        <f t="shared" si="21"/>
        <v>4.4612740500000001</v>
      </c>
    </row>
    <row r="699" spans="2:7" ht="15.75">
      <c r="B699" s="49">
        <v>45230</v>
      </c>
      <c r="C699" s="50">
        <v>8.4359999999999999</v>
      </c>
      <c r="D699" s="50">
        <v>9.0428226699999996</v>
      </c>
      <c r="E699" s="40">
        <f t="shared" si="20"/>
        <v>7.1932511853959102E-2</v>
      </c>
      <c r="F699" s="39">
        <v>134779.4</v>
      </c>
      <c r="G699" s="73">
        <f t="shared" si="21"/>
        <v>4.4019670500000005</v>
      </c>
    </row>
    <row r="700" spans="2:7" ht="15.75">
      <c r="B700" s="49">
        <v>45229</v>
      </c>
      <c r="C700" s="50">
        <v>8.39</v>
      </c>
      <c r="D700" s="50">
        <v>9.1349772540000007</v>
      </c>
      <c r="E700" s="40">
        <f t="shared" si="20"/>
        <v>8.8793474851013077E-2</v>
      </c>
      <c r="F700" s="39">
        <v>167486.5</v>
      </c>
      <c r="G700" s="73">
        <f t="shared" si="21"/>
        <v>4.3498757799999996</v>
      </c>
    </row>
    <row r="701" spans="2:7" ht="15.75">
      <c r="B701" s="49">
        <v>45226</v>
      </c>
      <c r="C701" s="50">
        <v>8.3989999999999991</v>
      </c>
      <c r="D701" s="50">
        <v>9.1661963029999995</v>
      </c>
      <c r="E701" s="40">
        <f t="shared" si="20"/>
        <v>9.1343767472318094E-2</v>
      </c>
      <c r="F701" s="39">
        <v>120411.6</v>
      </c>
      <c r="G701" s="73">
        <f t="shared" si="21"/>
        <v>4.2637444899999997</v>
      </c>
    </row>
    <row r="702" spans="2:7" ht="15.75">
      <c r="B702" s="49">
        <v>45225</v>
      </c>
      <c r="C702" s="50">
        <v>8.370000000000001</v>
      </c>
      <c r="D702" s="50">
        <v>9.1947789429999993</v>
      </c>
      <c r="E702" s="40">
        <f t="shared" si="20"/>
        <v>9.8539897610513627E-2</v>
      </c>
      <c r="F702" s="39">
        <v>892805.9</v>
      </c>
      <c r="G702" s="73">
        <f t="shared" si="21"/>
        <v>4.3800730899999998</v>
      </c>
    </row>
    <row r="703" spans="2:7" ht="15.75">
      <c r="B703" s="49">
        <v>45224</v>
      </c>
      <c r="C703" s="50">
        <v>8.4</v>
      </c>
      <c r="D703" s="50">
        <v>9.1291270080000011</v>
      </c>
      <c r="E703" s="40">
        <f t="shared" si="20"/>
        <v>8.6800834285714279E-2</v>
      </c>
      <c r="F703" s="39">
        <v>248724.9</v>
      </c>
      <c r="G703" s="73">
        <f t="shared" si="21"/>
        <v>3.6181821899999997</v>
      </c>
    </row>
    <row r="704" spans="2:7" ht="15.75">
      <c r="B704" s="49">
        <v>45223</v>
      </c>
      <c r="C704" s="50">
        <v>8.4329999999999998</v>
      </c>
      <c r="D704" s="50">
        <v>9.1374661980000003</v>
      </c>
      <c r="E704" s="40">
        <f t="shared" si="20"/>
        <v>8.3536843116328807E-2</v>
      </c>
      <c r="F704" s="39">
        <v>240266.9</v>
      </c>
      <c r="G704" s="73">
        <f t="shared" si="21"/>
        <v>3.7527608899999998</v>
      </c>
    </row>
    <row r="705" spans="2:7" ht="15.75">
      <c r="B705" s="49">
        <v>45222</v>
      </c>
      <c r="C705" s="50">
        <v>8.4109999999999996</v>
      </c>
      <c r="D705" s="50">
        <v>9.1185399919999988</v>
      </c>
      <c r="E705" s="40">
        <f t="shared" si="20"/>
        <v>8.412079324693833E-2</v>
      </c>
      <c r="F705" s="39">
        <v>99764.89</v>
      </c>
      <c r="G705" s="73">
        <f t="shared" si="21"/>
        <v>3.8608575900000002</v>
      </c>
    </row>
    <row r="706" spans="2:7" ht="15.75">
      <c r="B706" s="49">
        <v>45219</v>
      </c>
      <c r="C706" s="50">
        <v>8.4139999999999997</v>
      </c>
      <c r="D706" s="50">
        <v>9.1252499740000008</v>
      </c>
      <c r="E706" s="40">
        <f t="shared" si="20"/>
        <v>8.4531729736154082E-2</v>
      </c>
      <c r="F706" s="39">
        <v>179190.3</v>
      </c>
      <c r="G706" s="73">
        <f t="shared" si="21"/>
        <v>4.3043749</v>
      </c>
    </row>
    <row r="707" spans="2:7" ht="15.75">
      <c r="B707" s="49">
        <v>45218</v>
      </c>
      <c r="C707" s="50">
        <v>8.4290000000000003</v>
      </c>
      <c r="D707" s="50">
        <v>9.1058885969999999</v>
      </c>
      <c r="E707" s="40">
        <f t="shared" si="20"/>
        <v>8.0304733301696407E-2</v>
      </c>
      <c r="F707" s="39">
        <v>108266.7</v>
      </c>
      <c r="G707" s="73">
        <f t="shared" si="21"/>
        <v>4.4472325000000001</v>
      </c>
    </row>
    <row r="708" spans="2:7" ht="15.75">
      <c r="B708" s="49">
        <v>45217</v>
      </c>
      <c r="C708" s="50">
        <v>8.4329999999999998</v>
      </c>
      <c r="D708" s="50">
        <v>9.1550819170000004</v>
      </c>
      <c r="E708" s="40">
        <f t="shared" si="20"/>
        <v>8.5625746116447354E-2</v>
      </c>
      <c r="F708" s="39">
        <v>210254.1</v>
      </c>
      <c r="G708" s="73">
        <f t="shared" si="21"/>
        <v>4.7623559000000002</v>
      </c>
    </row>
    <row r="709" spans="2:7" ht="15.75">
      <c r="B709" s="49">
        <v>45216</v>
      </c>
      <c r="C709" s="50">
        <v>8.4430000000000014</v>
      </c>
      <c r="D709" s="50">
        <v>9.1511678140000008</v>
      </c>
      <c r="E709" s="40">
        <f t="shared" si="20"/>
        <v>8.3876325239843563E-2</v>
      </c>
      <c r="F709" s="39">
        <v>147101.4</v>
      </c>
      <c r="G709" s="73">
        <f t="shared" si="21"/>
        <v>4.8162644000000006</v>
      </c>
    </row>
    <row r="710" spans="2:7" ht="15.75">
      <c r="B710" s="49">
        <v>45215</v>
      </c>
      <c r="C710" s="50">
        <v>8.4529999999999994</v>
      </c>
      <c r="D710" s="50">
        <v>9.1860981010000007</v>
      </c>
      <c r="E710" s="40">
        <f t="shared" si="20"/>
        <v>8.6726381284751186E-2</v>
      </c>
      <c r="F710" s="39">
        <v>111776</v>
      </c>
      <c r="G710" s="73">
        <f t="shared" si="21"/>
        <v>4.7607654800000008</v>
      </c>
    </row>
    <row r="711" spans="2:7" ht="15.75">
      <c r="B711" s="49">
        <v>45212</v>
      </c>
      <c r="C711" s="50">
        <v>8.4489999999999998</v>
      </c>
      <c r="D711" s="50">
        <v>9.1612910230000004</v>
      </c>
      <c r="E711" s="40">
        <f t="shared" si="20"/>
        <v>8.4304772517457716E-2</v>
      </c>
      <c r="F711" s="39">
        <v>193261.4</v>
      </c>
      <c r="G711" s="73">
        <f t="shared" si="21"/>
        <v>4.7669622800000004</v>
      </c>
    </row>
    <row r="712" spans="2:7" ht="15.75">
      <c r="B712" s="49">
        <v>45210</v>
      </c>
      <c r="C712" s="50">
        <v>8.4540000000000006</v>
      </c>
      <c r="D712" s="50">
        <v>9.1859163739999996</v>
      </c>
      <c r="E712" s="40">
        <f t="shared" si="20"/>
        <v>8.6576339484267573E-2</v>
      </c>
      <c r="F712" s="39">
        <v>283241.8</v>
      </c>
      <c r="G712" s="73">
        <f t="shared" si="21"/>
        <v>4.6082901200000004</v>
      </c>
    </row>
    <row r="713" spans="2:7" ht="15.75">
      <c r="B713" s="49">
        <v>45209</v>
      </c>
      <c r="C713" s="50">
        <v>8.4499999999999993</v>
      </c>
      <c r="D713" s="50">
        <v>9.1945530840000007</v>
      </c>
      <c r="E713" s="40">
        <f t="shared" si="20"/>
        <v>8.8112791005917401E-2</v>
      </c>
      <c r="F713" s="39">
        <v>137403.70000000001</v>
      </c>
      <c r="G713" s="73">
        <f t="shared" si="21"/>
        <v>4.3334654199999996</v>
      </c>
    </row>
    <row r="714" spans="2:7" ht="15.75">
      <c r="B714" s="49">
        <v>45208</v>
      </c>
      <c r="C714" s="50">
        <v>8.4580000000000002</v>
      </c>
      <c r="D714" s="50">
        <v>9.1834931869999998</v>
      </c>
      <c r="E714" s="40">
        <f t="shared" si="20"/>
        <v>8.577597387089142E-2</v>
      </c>
      <c r="F714" s="39">
        <v>84670.06</v>
      </c>
      <c r="G714" s="73">
        <f t="shared" si="21"/>
        <v>4.4053751200000004</v>
      </c>
    </row>
    <row r="715" spans="2:7" ht="15.75">
      <c r="B715" s="49">
        <v>45205</v>
      </c>
      <c r="C715" s="50">
        <v>8.4499999999999993</v>
      </c>
      <c r="D715" s="50">
        <v>9.1393951520000005</v>
      </c>
      <c r="E715" s="40">
        <f t="shared" ref="E715:E778" si="22">D715/C715-1</f>
        <v>8.1585225088757651E-2</v>
      </c>
      <c r="F715" s="39">
        <v>188036.2</v>
      </c>
      <c r="G715" s="73">
        <f t="shared" ref="G715:G778" si="23">SUM(F715:F736)/1000000</f>
        <v>4.3596045200000004</v>
      </c>
    </row>
    <row r="716" spans="2:7" ht="15.75">
      <c r="B716" s="49">
        <v>45204</v>
      </c>
      <c r="C716" s="50">
        <v>8.4499999999999993</v>
      </c>
      <c r="D716" s="50">
        <v>9.1096437370000007</v>
      </c>
      <c r="E716" s="40">
        <f t="shared" si="22"/>
        <v>7.8064347573964632E-2</v>
      </c>
      <c r="F716" s="39">
        <v>135926.6</v>
      </c>
      <c r="G716" s="73">
        <f t="shared" si="23"/>
        <v>4.17996664</v>
      </c>
    </row>
    <row r="717" spans="2:7" ht="15.75">
      <c r="B717" s="49">
        <v>45203</v>
      </c>
      <c r="C717" s="50">
        <v>8.4499999999999993</v>
      </c>
      <c r="D717" s="50">
        <v>9.1120609619999993</v>
      </c>
      <c r="E717" s="40">
        <f t="shared" si="22"/>
        <v>7.8350409704142088E-2</v>
      </c>
      <c r="F717" s="39">
        <v>153173.5</v>
      </c>
      <c r="G717" s="73">
        <f t="shared" si="23"/>
        <v>4.1055964999999999</v>
      </c>
    </row>
    <row r="718" spans="2:7" ht="15.75">
      <c r="B718" s="49">
        <v>45202</v>
      </c>
      <c r="C718" s="50">
        <v>8.495000000000001</v>
      </c>
      <c r="D718" s="50">
        <v>9.0809770099999998</v>
      </c>
      <c r="E718" s="40">
        <f t="shared" si="22"/>
        <v>6.8979047675102878E-2</v>
      </c>
      <c r="F718" s="39">
        <v>137921.5</v>
      </c>
      <c r="G718" s="73">
        <f t="shared" si="23"/>
        <v>4.0011178299999992</v>
      </c>
    </row>
    <row r="719" spans="2:7" ht="15.75">
      <c r="B719" s="49">
        <v>45201</v>
      </c>
      <c r="C719" s="50">
        <v>8.5489999999999995</v>
      </c>
      <c r="D719" s="50">
        <v>9.1393555289999995</v>
      </c>
      <c r="E719" s="40">
        <f t="shared" si="22"/>
        <v>6.9055506959878388E-2</v>
      </c>
      <c r="F719" s="39">
        <v>221963.3</v>
      </c>
      <c r="G719" s="73">
        <f t="shared" si="23"/>
        <v>3.9928851299999994</v>
      </c>
    </row>
    <row r="720" spans="2:7" ht="15.75">
      <c r="B720" s="49">
        <v>45198</v>
      </c>
      <c r="C720" s="50">
        <v>8.5990000000000002</v>
      </c>
      <c r="D720" s="50">
        <v>9.1771592470000005</v>
      </c>
      <c r="E720" s="40">
        <f t="shared" si="22"/>
        <v>6.7235637515990376E-2</v>
      </c>
      <c r="F720" s="39">
        <v>205540.4</v>
      </c>
      <c r="G720" s="73">
        <f t="shared" si="23"/>
        <v>3.8124151500000001</v>
      </c>
    </row>
    <row r="721" spans="2:7" ht="15.75">
      <c r="B721" s="49">
        <v>45197</v>
      </c>
      <c r="C721" s="50">
        <v>8.5030000000000001</v>
      </c>
      <c r="D721" s="50">
        <v>9.2371734019999998</v>
      </c>
      <c r="E721" s="40">
        <f t="shared" si="22"/>
        <v>8.6342867458544026E-2</v>
      </c>
      <c r="F721" s="39">
        <v>82688.13</v>
      </c>
      <c r="G721" s="73">
        <f t="shared" si="23"/>
        <v>3.6521904299999997</v>
      </c>
    </row>
    <row r="722" spans="2:7" ht="15.75">
      <c r="B722" s="49">
        <v>45196</v>
      </c>
      <c r="C722" s="50">
        <v>8.5489999999999995</v>
      </c>
      <c r="D722" s="50">
        <v>9.1978977319999995</v>
      </c>
      <c r="E722" s="40">
        <f t="shared" si="22"/>
        <v>7.590334916364494E-2</v>
      </c>
      <c r="F722" s="39">
        <v>81355.210000000006</v>
      </c>
      <c r="G722" s="73">
        <f t="shared" si="23"/>
        <v>3.6498066499999999</v>
      </c>
    </row>
    <row r="723" spans="2:7" ht="15.75">
      <c r="B723" s="49">
        <v>45195</v>
      </c>
      <c r="C723" s="50">
        <v>8.52</v>
      </c>
      <c r="D723" s="50">
        <v>9.2250428860000007</v>
      </c>
      <c r="E723" s="40">
        <f t="shared" si="22"/>
        <v>8.2751512441314734E-2</v>
      </c>
      <c r="F723" s="39">
        <v>236740.2</v>
      </c>
      <c r="G723" s="73">
        <f t="shared" si="23"/>
        <v>3.5852881999999999</v>
      </c>
    </row>
    <row r="724" spans="2:7" ht="15.75">
      <c r="B724" s="49">
        <v>45194</v>
      </c>
      <c r="C724" s="50">
        <v>8.5010000000000012</v>
      </c>
      <c r="D724" s="50">
        <v>9.3121608949999999</v>
      </c>
      <c r="E724" s="40">
        <f t="shared" si="22"/>
        <v>9.5419467709681127E-2</v>
      </c>
      <c r="F724" s="39">
        <v>130915</v>
      </c>
      <c r="G724" s="73">
        <f t="shared" si="23"/>
        <v>3.5190191999999998</v>
      </c>
    </row>
    <row r="725" spans="2:7" ht="15.75">
      <c r="B725" s="49">
        <v>45191</v>
      </c>
      <c r="C725" s="50">
        <v>8.5180000000000007</v>
      </c>
      <c r="D725" s="50">
        <v>9.3396416220000003</v>
      </c>
      <c r="E725" s="40">
        <f t="shared" si="22"/>
        <v>9.6459453158018293E-2</v>
      </c>
      <c r="F725" s="39">
        <v>383303.6</v>
      </c>
      <c r="G725" s="73">
        <f t="shared" si="23"/>
        <v>3.4905637999999999</v>
      </c>
    </row>
    <row r="726" spans="2:7" ht="15.75">
      <c r="B726" s="49">
        <v>45190</v>
      </c>
      <c r="C726" s="50">
        <v>8.4989999999999988</v>
      </c>
      <c r="D726" s="50">
        <v>9.3385376489999992</v>
      </c>
      <c r="E726" s="40">
        <f t="shared" si="22"/>
        <v>9.8780756441934514E-2</v>
      </c>
      <c r="F726" s="39">
        <v>348363.6</v>
      </c>
      <c r="G726" s="73">
        <f t="shared" si="23"/>
        <v>3.1943041599999997</v>
      </c>
    </row>
    <row r="727" spans="2:7" ht="15.75">
      <c r="B727" s="49">
        <v>45189</v>
      </c>
      <c r="C727" s="50">
        <v>8.4749999999999996</v>
      </c>
      <c r="D727" s="50">
        <v>9.343603903</v>
      </c>
      <c r="E727" s="40">
        <f t="shared" si="22"/>
        <v>0.1024901360471977</v>
      </c>
      <c r="F727" s="39">
        <v>543282.19999999995</v>
      </c>
      <c r="G727" s="73">
        <f t="shared" si="23"/>
        <v>2.9096389600000001</v>
      </c>
    </row>
    <row r="728" spans="2:7" ht="15.75">
      <c r="B728" s="49">
        <v>45188</v>
      </c>
      <c r="C728" s="50">
        <v>8.5</v>
      </c>
      <c r="D728" s="50">
        <v>9.336094945000001</v>
      </c>
      <c r="E728" s="40">
        <f t="shared" si="22"/>
        <v>9.8364111176470814E-2</v>
      </c>
      <c r="F728" s="39">
        <v>322047.90000000002</v>
      </c>
      <c r="G728" s="73">
        <f t="shared" si="23"/>
        <v>2.4805464600000002</v>
      </c>
    </row>
    <row r="729" spans="2:7" ht="15.75">
      <c r="B729" s="49">
        <v>45187</v>
      </c>
      <c r="C729" s="50">
        <v>8.4540000000000006</v>
      </c>
      <c r="D729" s="50">
        <v>9.3451854270000005</v>
      </c>
      <c r="E729" s="40">
        <f t="shared" si="22"/>
        <v>0.10541583002129173</v>
      </c>
      <c r="F729" s="39">
        <v>423390.1</v>
      </c>
      <c r="G729" s="73">
        <f t="shared" si="23"/>
        <v>2.3587668599999998</v>
      </c>
    </row>
    <row r="730" spans="2:7" ht="15.75">
      <c r="B730" s="49">
        <v>45184</v>
      </c>
      <c r="C730" s="50">
        <v>8.4489999999999998</v>
      </c>
      <c r="D730" s="50">
        <v>9.3521286190000001</v>
      </c>
      <c r="E730" s="40">
        <f t="shared" si="22"/>
        <v>0.10689177642324532</v>
      </c>
      <c r="F730" s="39">
        <v>264162.59999999998</v>
      </c>
      <c r="G730" s="73">
        <f t="shared" si="23"/>
        <v>2.07704186</v>
      </c>
    </row>
    <row r="731" spans="2:7" ht="15.75">
      <c r="B731" s="49">
        <v>45183</v>
      </c>
      <c r="C731" s="50">
        <v>8.4</v>
      </c>
      <c r="D731" s="50">
        <v>9.3681858719999997</v>
      </c>
      <c r="E731" s="40">
        <f t="shared" si="22"/>
        <v>0.11526022285714288</v>
      </c>
      <c r="F731" s="39">
        <v>91602.48</v>
      </c>
      <c r="G731" s="73">
        <f t="shared" si="23"/>
        <v>1.8352799399999999</v>
      </c>
    </row>
    <row r="732" spans="2:7" ht="15.75">
      <c r="B732" s="49">
        <v>45182</v>
      </c>
      <c r="C732" s="50">
        <v>8.4079999999999995</v>
      </c>
      <c r="D732" s="50">
        <v>9.3645928960000013</v>
      </c>
      <c r="E732" s="40">
        <f t="shared" si="22"/>
        <v>0.11377175261655581</v>
      </c>
      <c r="F732" s="39">
        <v>117972.8</v>
      </c>
      <c r="G732" s="73">
        <f t="shared" si="23"/>
        <v>2.8479504599999999</v>
      </c>
    </row>
    <row r="733" spans="2:7" ht="15.75">
      <c r="B733" s="49">
        <v>45181</v>
      </c>
      <c r="C733" s="50">
        <v>8.4290000000000003</v>
      </c>
      <c r="D733" s="50">
        <v>9.3616336639999993</v>
      </c>
      <c r="E733" s="40">
        <f t="shared" si="22"/>
        <v>0.11064582560208791</v>
      </c>
      <c r="F733" s="39">
        <v>34589.24</v>
      </c>
      <c r="G733" s="73">
        <f t="shared" si="23"/>
        <v>2.8035358100000001</v>
      </c>
    </row>
    <row r="734" spans="2:7" ht="15.75">
      <c r="B734" s="49">
        <v>45180</v>
      </c>
      <c r="C734" s="50">
        <v>8.4009999999999998</v>
      </c>
      <c r="D734" s="50">
        <v>9.344311137</v>
      </c>
      <c r="E734" s="40">
        <f t="shared" si="22"/>
        <v>0.11228557755029156</v>
      </c>
      <c r="F734" s="39">
        <v>8417.1</v>
      </c>
      <c r="G734" s="73">
        <f t="shared" si="23"/>
        <v>3.3799186699999999</v>
      </c>
    </row>
    <row r="735" spans="2:7" ht="15.75">
      <c r="B735" s="49">
        <v>45177</v>
      </c>
      <c r="C735" s="50">
        <v>8.4280000000000008</v>
      </c>
      <c r="D735" s="50">
        <v>9.3398493009999992</v>
      </c>
      <c r="E735" s="40">
        <f t="shared" si="22"/>
        <v>0.10819284539629792</v>
      </c>
      <c r="F735" s="39">
        <v>209313.4</v>
      </c>
      <c r="G735" s="73">
        <f t="shared" si="23"/>
        <v>4.3276305700000002</v>
      </c>
    </row>
    <row r="736" spans="2:7" ht="15.75">
      <c r="B736" s="49">
        <v>45175</v>
      </c>
      <c r="C736" s="50">
        <v>8.4</v>
      </c>
      <c r="D736" s="50">
        <v>9.3344245220000008</v>
      </c>
      <c r="E736" s="40">
        <f t="shared" si="22"/>
        <v>0.11124101452380963</v>
      </c>
      <c r="F736" s="39">
        <v>38899.46</v>
      </c>
      <c r="G736" s="73">
        <f t="shared" si="23"/>
        <v>5.00233667</v>
      </c>
    </row>
    <row r="737" spans="2:7" ht="15.75">
      <c r="B737" s="49">
        <v>45174</v>
      </c>
      <c r="C737" s="50">
        <v>8.3989999999999991</v>
      </c>
      <c r="D737" s="50">
        <v>9.3298371150000001</v>
      </c>
      <c r="E737" s="40">
        <f t="shared" si="22"/>
        <v>0.11082713596856775</v>
      </c>
      <c r="F737" s="39">
        <v>8398.32</v>
      </c>
      <c r="G737" s="73">
        <f t="shared" si="23"/>
        <v>5.6697278099999995</v>
      </c>
    </row>
    <row r="738" spans="2:7" ht="15.75">
      <c r="B738" s="49">
        <v>45173</v>
      </c>
      <c r="C738" s="50">
        <v>8.42</v>
      </c>
      <c r="D738" s="50">
        <v>9.3435257749999998</v>
      </c>
      <c r="E738" s="40">
        <f t="shared" si="22"/>
        <v>0.10968239608076003</v>
      </c>
      <c r="F738" s="39">
        <v>61556.46</v>
      </c>
      <c r="G738" s="73">
        <f t="shared" si="23"/>
        <v>5.7160281600000005</v>
      </c>
    </row>
    <row r="739" spans="2:7" ht="15.75">
      <c r="B739" s="49">
        <v>45170</v>
      </c>
      <c r="C739" s="50">
        <v>8.41</v>
      </c>
      <c r="D739" s="50">
        <v>9.3504604610000008</v>
      </c>
      <c r="E739" s="40">
        <f t="shared" si="22"/>
        <v>0.11182645196195007</v>
      </c>
      <c r="F739" s="39">
        <v>48694.83</v>
      </c>
      <c r="G739" s="73">
        <f t="shared" si="23"/>
        <v>5.6681387599999988</v>
      </c>
    </row>
    <row r="740" spans="2:7" ht="15.75">
      <c r="B740" s="49">
        <v>45169</v>
      </c>
      <c r="C740" s="50">
        <v>8.4749999999999996</v>
      </c>
      <c r="D740" s="50">
        <v>9.3497124770000006</v>
      </c>
      <c r="E740" s="40">
        <f t="shared" si="22"/>
        <v>0.10321091174041319</v>
      </c>
      <c r="F740" s="39">
        <v>129688.8</v>
      </c>
      <c r="G740" s="73">
        <f t="shared" si="23"/>
        <v>6.1976060299999984</v>
      </c>
    </row>
    <row r="741" spans="2:7" ht="15.75">
      <c r="B741" s="49">
        <v>45168</v>
      </c>
      <c r="C741" s="50">
        <v>8.4169999999999998</v>
      </c>
      <c r="D741" s="50">
        <v>9.4813854939999995</v>
      </c>
      <c r="E741" s="40">
        <f t="shared" si="22"/>
        <v>0.12645663466793389</v>
      </c>
      <c r="F741" s="39">
        <v>41493.32</v>
      </c>
      <c r="G741" s="73">
        <f t="shared" si="23"/>
        <v>6.2190065299999988</v>
      </c>
    </row>
    <row r="742" spans="2:7" ht="15.75">
      <c r="B742" s="49">
        <v>45167</v>
      </c>
      <c r="C742" s="50">
        <v>8.43</v>
      </c>
      <c r="D742" s="50">
        <v>9.5137006399999997</v>
      </c>
      <c r="E742" s="40">
        <f t="shared" si="22"/>
        <v>0.12855286358244356</v>
      </c>
      <c r="F742" s="39">
        <v>45315.68</v>
      </c>
      <c r="G742" s="73">
        <f t="shared" si="23"/>
        <v>6.366924609999999</v>
      </c>
    </row>
    <row r="743" spans="2:7" ht="15.75">
      <c r="B743" s="49">
        <v>45166</v>
      </c>
      <c r="C743" s="50">
        <v>8.4499999999999993</v>
      </c>
      <c r="D743" s="50">
        <v>9.4997430139999999</v>
      </c>
      <c r="E743" s="40">
        <f t="shared" si="22"/>
        <v>0.12422994248520713</v>
      </c>
      <c r="F743" s="39">
        <v>80304.350000000006</v>
      </c>
      <c r="G743" s="73">
        <f t="shared" si="23"/>
        <v>6.5083824299999984</v>
      </c>
    </row>
    <row r="744" spans="2:7" ht="15.75">
      <c r="B744" s="49">
        <v>45163</v>
      </c>
      <c r="C744" s="50">
        <v>8.4060000000000006</v>
      </c>
      <c r="D744" s="50">
        <v>9.4934218900000005</v>
      </c>
      <c r="E744" s="40">
        <f t="shared" si="22"/>
        <v>0.12936258505829157</v>
      </c>
      <c r="F744" s="39">
        <v>16836.759999999998</v>
      </c>
      <c r="G744" s="73">
        <f t="shared" si="23"/>
        <v>6.5343111799999987</v>
      </c>
    </row>
    <row r="745" spans="2:7" ht="15.75">
      <c r="B745" s="49">
        <v>45162</v>
      </c>
      <c r="C745" s="50">
        <v>8.3949999999999996</v>
      </c>
      <c r="D745" s="50">
        <v>9.5030262519999997</v>
      </c>
      <c r="E745" s="40">
        <f t="shared" si="22"/>
        <v>0.13198645050625379</v>
      </c>
      <c r="F745" s="39">
        <v>170471.2</v>
      </c>
      <c r="G745" s="73">
        <f t="shared" si="23"/>
        <v>6.6289563199999986</v>
      </c>
    </row>
    <row r="746" spans="2:7" ht="15.75">
      <c r="B746" s="49">
        <v>45161</v>
      </c>
      <c r="C746" s="50">
        <v>8.3970000000000002</v>
      </c>
      <c r="D746" s="50">
        <v>9.5083059280000004</v>
      </c>
      <c r="E746" s="40">
        <f t="shared" si="22"/>
        <v>0.13234559104442067</v>
      </c>
      <c r="F746" s="39">
        <v>102459.6</v>
      </c>
      <c r="G746" s="73">
        <f t="shared" si="23"/>
        <v>6.618791719999999</v>
      </c>
    </row>
    <row r="747" spans="2:7" ht="15.75">
      <c r="B747" s="49">
        <v>45160</v>
      </c>
      <c r="C747" s="50">
        <v>8.4009999999999998</v>
      </c>
      <c r="D747" s="50">
        <v>9.4843064540000004</v>
      </c>
      <c r="E747" s="40">
        <f t="shared" si="22"/>
        <v>0.12894970289251284</v>
      </c>
      <c r="F747" s="39">
        <v>87043.96</v>
      </c>
      <c r="G747" s="73">
        <f t="shared" si="23"/>
        <v>7.1846135199999992</v>
      </c>
    </row>
    <row r="748" spans="2:7" ht="15.75">
      <c r="B748" s="49">
        <v>45159</v>
      </c>
      <c r="C748" s="50">
        <v>8.4400000000000013</v>
      </c>
      <c r="D748" s="50">
        <v>9.4868831740000008</v>
      </c>
      <c r="E748" s="40">
        <f t="shared" si="22"/>
        <v>0.12403829075829376</v>
      </c>
      <c r="F748" s="39">
        <v>63698.400000000001</v>
      </c>
      <c r="G748" s="73">
        <f t="shared" si="23"/>
        <v>7.6089604599999996</v>
      </c>
    </row>
    <row r="749" spans="2:7" ht="15.75">
      <c r="B749" s="49">
        <v>45156</v>
      </c>
      <c r="C749" s="50">
        <v>8.3849999999999998</v>
      </c>
      <c r="D749" s="50">
        <v>9.5084941220000001</v>
      </c>
      <c r="E749" s="40">
        <f t="shared" si="22"/>
        <v>0.13398856553369121</v>
      </c>
      <c r="F749" s="39">
        <v>114189.7</v>
      </c>
      <c r="G749" s="73">
        <f t="shared" si="23"/>
        <v>7.6936302599999999</v>
      </c>
    </row>
    <row r="750" spans="2:7" ht="15.75">
      <c r="B750" s="49">
        <v>45155</v>
      </c>
      <c r="C750" s="50">
        <v>8.3829999999999991</v>
      </c>
      <c r="D750" s="50">
        <v>9.5082341540000002</v>
      </c>
      <c r="E750" s="40">
        <f t="shared" si="22"/>
        <v>0.13422809900990118</v>
      </c>
      <c r="F750" s="39">
        <v>200268.3</v>
      </c>
      <c r="G750" s="73">
        <f t="shared" si="23"/>
        <v>7.7154641599999989</v>
      </c>
    </row>
    <row r="751" spans="2:7" ht="15.75">
      <c r="B751" s="49">
        <v>45154</v>
      </c>
      <c r="C751" s="50">
        <v>8.4529999999999994</v>
      </c>
      <c r="D751" s="50">
        <v>9.5207211439999995</v>
      </c>
      <c r="E751" s="40">
        <f t="shared" si="22"/>
        <v>0.12631268709333976</v>
      </c>
      <c r="F751" s="39">
        <v>141665.1</v>
      </c>
      <c r="G751" s="73">
        <f t="shared" si="23"/>
        <v>7.8130956599999992</v>
      </c>
    </row>
    <row r="752" spans="2:7" ht="15.75">
      <c r="B752" s="49">
        <v>45153</v>
      </c>
      <c r="C752" s="50">
        <v>8.4359999999999999</v>
      </c>
      <c r="D752" s="50">
        <v>9.525977438</v>
      </c>
      <c r="E752" s="40">
        <f t="shared" si="22"/>
        <v>0.12920548103366514</v>
      </c>
      <c r="F752" s="39">
        <v>22400.68</v>
      </c>
      <c r="G752" s="73">
        <f t="shared" si="23"/>
        <v>7.7702208399999986</v>
      </c>
    </row>
    <row r="753" spans="2:7" ht="15.75">
      <c r="B753" s="49">
        <v>45152</v>
      </c>
      <c r="C753" s="50">
        <v>8.4700000000000006</v>
      </c>
      <c r="D753" s="50">
        <v>9.5204468389999999</v>
      </c>
      <c r="E753" s="40">
        <f t="shared" si="22"/>
        <v>0.12401969763872489</v>
      </c>
      <c r="F753" s="39">
        <v>1104273</v>
      </c>
      <c r="G753" s="73">
        <f t="shared" si="23"/>
        <v>7.8131769899999997</v>
      </c>
    </row>
    <row r="754" spans="2:7" ht="15.75">
      <c r="B754" s="49">
        <v>45149</v>
      </c>
      <c r="C754" s="50">
        <v>8.479000000000001</v>
      </c>
      <c r="D754" s="50">
        <v>9.5383080820000004</v>
      </c>
      <c r="E754" s="40">
        <f t="shared" si="22"/>
        <v>0.12493313857766242</v>
      </c>
      <c r="F754" s="39">
        <v>73558.149999999994</v>
      </c>
      <c r="G754" s="73">
        <f t="shared" si="23"/>
        <v>6.7385121200000002</v>
      </c>
    </row>
    <row r="755" spans="2:7" ht="15.75">
      <c r="B755" s="49">
        <v>45148</v>
      </c>
      <c r="C755" s="50">
        <v>8.3689999999999998</v>
      </c>
      <c r="D755" s="50">
        <v>9.5314976429999998</v>
      </c>
      <c r="E755" s="40">
        <f t="shared" si="22"/>
        <v>0.13890520289162378</v>
      </c>
      <c r="F755" s="39">
        <v>610972.1</v>
      </c>
      <c r="G755" s="73">
        <f t="shared" si="23"/>
        <v>6.7820012700000003</v>
      </c>
    </row>
    <row r="756" spans="2:7" ht="15.75">
      <c r="B756" s="49">
        <v>45147</v>
      </c>
      <c r="C756" s="50">
        <v>8.3529999999999998</v>
      </c>
      <c r="D756" s="50">
        <v>9.5179931280000005</v>
      </c>
      <c r="E756" s="40">
        <f t="shared" si="22"/>
        <v>0.13947002609840786</v>
      </c>
      <c r="F756" s="39">
        <v>956129</v>
      </c>
      <c r="G756" s="73">
        <f t="shared" si="23"/>
        <v>6.1973605000000003</v>
      </c>
    </row>
    <row r="757" spans="2:7" ht="15.75">
      <c r="B757" s="49">
        <v>45146</v>
      </c>
      <c r="C757" s="50">
        <v>8.327</v>
      </c>
      <c r="D757" s="50">
        <v>9.5154586899999991</v>
      </c>
      <c r="E757" s="40">
        <f t="shared" si="22"/>
        <v>0.1427235126696289</v>
      </c>
      <c r="F757" s="39">
        <v>884019.5</v>
      </c>
      <c r="G757" s="73">
        <f t="shared" si="23"/>
        <v>5.2829542900000002</v>
      </c>
    </row>
    <row r="758" spans="2:7" ht="15.75">
      <c r="B758" s="49">
        <v>45145</v>
      </c>
      <c r="C758" s="50">
        <v>8.3730000000000011</v>
      </c>
      <c r="D758" s="50">
        <v>9.4850492129999999</v>
      </c>
      <c r="E758" s="40">
        <f t="shared" si="22"/>
        <v>0.1328137122895019</v>
      </c>
      <c r="F758" s="39">
        <v>706290.6</v>
      </c>
      <c r="G758" s="73">
        <f t="shared" si="23"/>
        <v>4.5255425899999997</v>
      </c>
    </row>
    <row r="759" spans="2:7" ht="15.75">
      <c r="B759" s="49">
        <v>45142</v>
      </c>
      <c r="C759" s="50">
        <v>8.3469999999999995</v>
      </c>
      <c r="D759" s="50">
        <v>9.4922103719999988</v>
      </c>
      <c r="E759" s="40">
        <f t="shared" si="22"/>
        <v>0.13720023625254574</v>
      </c>
      <c r="F759" s="39">
        <v>54698.67</v>
      </c>
      <c r="G759" s="73">
        <f t="shared" si="23"/>
        <v>3.8313491699999993</v>
      </c>
    </row>
    <row r="760" spans="2:7" ht="15.75">
      <c r="B760" s="49">
        <v>45141</v>
      </c>
      <c r="C760" s="50">
        <v>8.3450000000000006</v>
      </c>
      <c r="D760" s="50">
        <v>9.3931708060000005</v>
      </c>
      <c r="E760" s="40">
        <f t="shared" si="22"/>
        <v>0.12560465020970635</v>
      </c>
      <c r="F760" s="39">
        <v>13667.06</v>
      </c>
      <c r="G760" s="73">
        <f t="shared" si="23"/>
        <v>3.8812670999999996</v>
      </c>
    </row>
    <row r="761" spans="2:7" ht="15.75">
      <c r="B761" s="49">
        <v>45140</v>
      </c>
      <c r="C761" s="50">
        <v>8.2900000000000009</v>
      </c>
      <c r="D761" s="50">
        <v>9.3797073510000004</v>
      </c>
      <c r="E761" s="40">
        <f t="shared" si="22"/>
        <v>0.13144841387213502</v>
      </c>
      <c r="F761" s="39">
        <v>578162.1</v>
      </c>
      <c r="G761" s="73">
        <f t="shared" si="23"/>
        <v>4.0289153399999993</v>
      </c>
    </row>
    <row r="762" spans="2:7" ht="15.75">
      <c r="B762" s="49">
        <v>45139</v>
      </c>
      <c r="C762" s="50">
        <v>8.3180000000000014</v>
      </c>
      <c r="D762" s="50">
        <v>9.3696170189999997</v>
      </c>
      <c r="E762" s="40">
        <f t="shared" si="22"/>
        <v>0.12642666734791996</v>
      </c>
      <c r="F762" s="39">
        <v>151089.29999999999</v>
      </c>
      <c r="G762" s="73">
        <f t="shared" si="23"/>
        <v>3.7731628399999999</v>
      </c>
    </row>
    <row r="763" spans="2:7" ht="15.75">
      <c r="B763" s="49">
        <v>45138</v>
      </c>
      <c r="C763" s="50">
        <v>8.4</v>
      </c>
      <c r="D763" s="50">
        <v>9.3639434069999989</v>
      </c>
      <c r="E763" s="40">
        <f t="shared" si="22"/>
        <v>0.11475516749999981</v>
      </c>
      <c r="F763" s="39">
        <v>189411.4</v>
      </c>
      <c r="G763" s="73">
        <f t="shared" si="23"/>
        <v>3.7599510399999989</v>
      </c>
    </row>
    <row r="764" spans="2:7" ht="15.75">
      <c r="B764" s="49">
        <v>45135</v>
      </c>
      <c r="C764" s="50">
        <v>8.3709999999999987</v>
      </c>
      <c r="D764" s="50">
        <v>9.4267808630000012</v>
      </c>
      <c r="E764" s="40">
        <f t="shared" si="22"/>
        <v>0.12612362477601269</v>
      </c>
      <c r="F764" s="39">
        <v>186773.5</v>
      </c>
      <c r="G764" s="73">
        <f t="shared" si="23"/>
        <v>3.6306165399999997</v>
      </c>
    </row>
    <row r="765" spans="2:7" ht="15.75">
      <c r="B765" s="49">
        <v>45134</v>
      </c>
      <c r="C765" s="50">
        <v>8.3849999999999998</v>
      </c>
      <c r="D765" s="50">
        <v>9.4222721709999995</v>
      </c>
      <c r="E765" s="40">
        <f t="shared" si="22"/>
        <v>0.12370568527131787</v>
      </c>
      <c r="F765" s="39">
        <v>106233.1</v>
      </c>
      <c r="G765" s="73">
        <f t="shared" si="23"/>
        <v>3.4921274599999994</v>
      </c>
    </row>
    <row r="766" spans="2:7" ht="15.75">
      <c r="B766" s="49">
        <v>45133</v>
      </c>
      <c r="C766" s="50">
        <v>8.3879999999999999</v>
      </c>
      <c r="D766" s="50">
        <v>9.4309816039999994</v>
      </c>
      <c r="E766" s="40">
        <f t="shared" si="22"/>
        <v>0.12434210824988079</v>
      </c>
      <c r="F766" s="39">
        <v>111481.9</v>
      </c>
      <c r="G766" s="73">
        <f t="shared" si="23"/>
        <v>3.3962510099999998</v>
      </c>
    </row>
    <row r="767" spans="2:7" ht="15.75">
      <c r="B767" s="49">
        <v>45132</v>
      </c>
      <c r="C767" s="50">
        <v>8.3790000000000013</v>
      </c>
      <c r="D767" s="50">
        <v>9.4130331709999986</v>
      </c>
      <c r="E767" s="40">
        <f t="shared" si="22"/>
        <v>0.1234077062895329</v>
      </c>
      <c r="F767" s="39">
        <v>160306.6</v>
      </c>
      <c r="G767" s="73">
        <f t="shared" si="23"/>
        <v>3.2866284099999996</v>
      </c>
    </row>
    <row r="768" spans="2:7" ht="15.75">
      <c r="B768" s="49">
        <v>45131</v>
      </c>
      <c r="C768" s="50">
        <v>8.3049999999999997</v>
      </c>
      <c r="D768" s="50">
        <v>9.4051043910000001</v>
      </c>
      <c r="E768" s="40">
        <f t="shared" si="22"/>
        <v>0.13246290078266099</v>
      </c>
      <c r="F768" s="39">
        <v>668281.4</v>
      </c>
      <c r="G768" s="73">
        <f t="shared" si="23"/>
        <v>3.1419230399999996</v>
      </c>
    </row>
    <row r="769" spans="2:7" ht="15.75">
      <c r="B769" s="49">
        <v>45128</v>
      </c>
      <c r="C769" s="50">
        <v>8.2989999999999995</v>
      </c>
      <c r="D769" s="50">
        <v>9.3956360490000002</v>
      </c>
      <c r="E769" s="40">
        <f t="shared" si="22"/>
        <v>0.13214074575250034</v>
      </c>
      <c r="F769" s="39">
        <v>511390.9</v>
      </c>
      <c r="G769" s="73">
        <f t="shared" si="23"/>
        <v>2.4924413400000001</v>
      </c>
    </row>
    <row r="770" spans="2:7" ht="15.75">
      <c r="B770" s="49">
        <v>45127</v>
      </c>
      <c r="C770" s="50">
        <v>8.2880000000000003</v>
      </c>
      <c r="D770" s="50">
        <v>9.3715902740000008</v>
      </c>
      <c r="E770" s="40">
        <f t="shared" si="22"/>
        <v>0.1307420697393824</v>
      </c>
      <c r="F770" s="39">
        <v>148368.20000000001</v>
      </c>
      <c r="G770" s="73">
        <f t="shared" si="23"/>
        <v>2.0237565799999997</v>
      </c>
    </row>
    <row r="771" spans="2:7" ht="15.75">
      <c r="B771" s="49">
        <v>45126</v>
      </c>
      <c r="C771" s="50">
        <v>8.3010000000000002</v>
      </c>
      <c r="D771" s="50">
        <v>9.3762155360000001</v>
      </c>
      <c r="E771" s="40">
        <f t="shared" si="22"/>
        <v>0.12952843464642805</v>
      </c>
      <c r="F771" s="39">
        <v>136023.6</v>
      </c>
      <c r="G771" s="73">
        <f t="shared" si="23"/>
        <v>1.9067036099999997</v>
      </c>
    </row>
    <row r="772" spans="2:7" ht="15.75">
      <c r="B772" s="49">
        <v>45125</v>
      </c>
      <c r="C772" s="50">
        <v>8.32</v>
      </c>
      <c r="D772" s="50">
        <v>9.381030333</v>
      </c>
      <c r="E772" s="40">
        <f t="shared" si="22"/>
        <v>0.12752768425480765</v>
      </c>
      <c r="F772" s="39">
        <v>297899.8</v>
      </c>
      <c r="G772" s="73">
        <f t="shared" si="23"/>
        <v>1.8460969299999994</v>
      </c>
    </row>
    <row r="773" spans="2:7" ht="15.75">
      <c r="B773" s="49">
        <v>45124</v>
      </c>
      <c r="C773" s="50">
        <v>8.3879999999999999</v>
      </c>
      <c r="D773" s="50">
        <v>9.3561639749999994</v>
      </c>
      <c r="E773" s="40">
        <f t="shared" si="22"/>
        <v>0.1154225053648068</v>
      </c>
      <c r="F773" s="39">
        <v>98790.28</v>
      </c>
      <c r="G773" s="73">
        <f t="shared" si="23"/>
        <v>1.5731087999999995</v>
      </c>
    </row>
    <row r="774" spans="2:7" ht="15.75">
      <c r="B774" s="49">
        <v>45121</v>
      </c>
      <c r="C774" s="50">
        <v>8.3129999999999988</v>
      </c>
      <c r="D774" s="50">
        <v>9.3444257690000008</v>
      </c>
      <c r="E774" s="40">
        <f t="shared" si="22"/>
        <v>0.12407383243113213</v>
      </c>
      <c r="F774" s="39">
        <v>65356.83</v>
      </c>
      <c r="G774" s="73">
        <f t="shared" si="23"/>
        <v>1.5255373299999995</v>
      </c>
    </row>
    <row r="775" spans="2:7" ht="15.75">
      <c r="B775" s="49">
        <v>45120</v>
      </c>
      <c r="C775" s="50">
        <v>8.3260000000000005</v>
      </c>
      <c r="D775" s="50">
        <v>9.3570591780000001</v>
      </c>
      <c r="E775" s="40">
        <f t="shared" si="22"/>
        <v>0.12383607710785483</v>
      </c>
      <c r="F775" s="39">
        <v>29608.13</v>
      </c>
      <c r="G775" s="73">
        <f t="shared" si="23"/>
        <v>1.5187816499999993</v>
      </c>
    </row>
    <row r="776" spans="2:7" ht="15.75">
      <c r="B776" s="49">
        <v>45119</v>
      </c>
      <c r="C776" s="50">
        <v>8.3049999999999997</v>
      </c>
      <c r="D776" s="50">
        <v>9.3640706219999998</v>
      </c>
      <c r="E776" s="40">
        <f t="shared" si="22"/>
        <v>0.12752204960866953</v>
      </c>
      <c r="F776" s="39">
        <v>117047.3</v>
      </c>
      <c r="G776" s="73">
        <f t="shared" si="23"/>
        <v>1.5503125199999994</v>
      </c>
    </row>
    <row r="777" spans="2:7" ht="15.75">
      <c r="B777" s="49">
        <v>45118</v>
      </c>
      <c r="C777" s="50">
        <v>8.3000000000000007</v>
      </c>
      <c r="D777" s="50">
        <v>9.360241396000001</v>
      </c>
      <c r="E777" s="40">
        <f t="shared" si="22"/>
        <v>0.1277399272289157</v>
      </c>
      <c r="F777" s="39">
        <v>26331.33</v>
      </c>
      <c r="G777" s="73">
        <f t="shared" si="23"/>
        <v>1.6853867199999994</v>
      </c>
    </row>
    <row r="778" spans="2:7" ht="15.75">
      <c r="B778" s="49">
        <v>45117</v>
      </c>
      <c r="C778" s="50">
        <v>8.3889999999999993</v>
      </c>
      <c r="D778" s="50">
        <v>9.3509989640000004</v>
      </c>
      <c r="E778" s="40">
        <f t="shared" si="22"/>
        <v>0.11467385433305544</v>
      </c>
      <c r="F778" s="39">
        <v>41722.79</v>
      </c>
      <c r="G778" s="73">
        <f t="shared" si="23"/>
        <v>1.7441447599999997</v>
      </c>
    </row>
    <row r="779" spans="2:7" ht="15.75">
      <c r="B779" s="49">
        <v>45114</v>
      </c>
      <c r="C779" s="50">
        <v>8.2799999999999994</v>
      </c>
      <c r="D779" s="50">
        <v>9.3728201670000004</v>
      </c>
      <c r="E779" s="40">
        <f t="shared" ref="E779:E842" si="24">D779/C779-1</f>
        <v>0.13198311195652179</v>
      </c>
      <c r="F779" s="39">
        <v>126607.8</v>
      </c>
      <c r="G779" s="73">
        <f t="shared" ref="G779:G842" si="25">SUM(F779:F800)/1000000</f>
        <v>1.8268257699999997</v>
      </c>
    </row>
    <row r="780" spans="2:7" ht="15.75">
      <c r="B780" s="49">
        <v>45113</v>
      </c>
      <c r="C780" s="50">
        <v>8.3030000000000008</v>
      </c>
      <c r="D780" s="50">
        <v>9.3391757870000003</v>
      </c>
      <c r="E780" s="40">
        <f t="shared" si="24"/>
        <v>0.12479534951222448</v>
      </c>
      <c r="F780" s="39">
        <v>12097.18</v>
      </c>
      <c r="G780" s="73">
        <f t="shared" si="25"/>
        <v>1.7867666199999999</v>
      </c>
    </row>
    <row r="781" spans="2:7" ht="15.75">
      <c r="B781" s="49">
        <v>45112</v>
      </c>
      <c r="C781" s="50">
        <v>8.3150000000000013</v>
      </c>
      <c r="D781" s="50">
        <v>9.3567715669999991</v>
      </c>
      <c r="E781" s="40">
        <f t="shared" si="24"/>
        <v>0.12528822212868285</v>
      </c>
      <c r="F781" s="39">
        <v>104616.6</v>
      </c>
      <c r="G781" s="73">
        <f t="shared" si="25"/>
        <v>1.8717639100000001</v>
      </c>
    </row>
    <row r="782" spans="2:7" ht="15.75">
      <c r="B782" s="49">
        <v>45111</v>
      </c>
      <c r="C782" s="50">
        <v>8.3189999999999991</v>
      </c>
      <c r="D782" s="50">
        <v>9.3698324189999997</v>
      </c>
      <c r="E782" s="40">
        <f t="shared" si="24"/>
        <v>0.12631715578795544</v>
      </c>
      <c r="F782" s="39">
        <v>161315.29999999999</v>
      </c>
      <c r="G782" s="73">
        <f t="shared" si="25"/>
        <v>1.87959751</v>
      </c>
    </row>
    <row r="783" spans="2:7" ht="15.75">
      <c r="B783" s="49">
        <v>45110</v>
      </c>
      <c r="C783" s="50">
        <v>8.3099999999999987</v>
      </c>
      <c r="D783" s="50">
        <v>9.3915280569999986</v>
      </c>
      <c r="E783" s="40">
        <f t="shared" si="24"/>
        <v>0.13014778062575205</v>
      </c>
      <c r="F783" s="39">
        <v>322409.59999999998</v>
      </c>
      <c r="G783" s="73">
        <f t="shared" si="25"/>
        <v>1.7589589000000001</v>
      </c>
    </row>
    <row r="784" spans="2:7" ht="15.75">
      <c r="B784" s="49">
        <v>45107</v>
      </c>
      <c r="C784" s="50">
        <v>8.4700000000000006</v>
      </c>
      <c r="D784" s="50">
        <v>9.366042899</v>
      </c>
      <c r="E784" s="40">
        <f t="shared" si="24"/>
        <v>0.1057901887839432</v>
      </c>
      <c r="F784" s="39">
        <v>137877.5</v>
      </c>
      <c r="G784" s="73">
        <f t="shared" si="25"/>
        <v>1.6007809999999998</v>
      </c>
    </row>
    <row r="785" spans="2:7" ht="15.75">
      <c r="B785" s="49">
        <v>45106</v>
      </c>
      <c r="C785" s="50">
        <v>8.418000000000001</v>
      </c>
      <c r="D785" s="50">
        <v>9.4221373530000001</v>
      </c>
      <c r="E785" s="40">
        <f t="shared" si="24"/>
        <v>0.11928455131860294</v>
      </c>
      <c r="F785" s="39">
        <v>60076.9</v>
      </c>
      <c r="G785" s="73">
        <f t="shared" si="25"/>
        <v>1.4810835600000001</v>
      </c>
    </row>
    <row r="786" spans="2:7" ht="15.75">
      <c r="B786" s="49">
        <v>45105</v>
      </c>
      <c r="C786" s="50">
        <v>8.4450000000000003</v>
      </c>
      <c r="D786" s="50">
        <v>9.3997337129999998</v>
      </c>
      <c r="E786" s="40">
        <f t="shared" si="24"/>
        <v>0.11305313357015989</v>
      </c>
      <c r="F786" s="39">
        <v>48284.42</v>
      </c>
      <c r="G786" s="73">
        <f t="shared" si="25"/>
        <v>1.5042255</v>
      </c>
    </row>
    <row r="787" spans="2:7" ht="15.75">
      <c r="B787" s="49">
        <v>45104</v>
      </c>
      <c r="C787" s="50">
        <v>8.4980000000000011</v>
      </c>
      <c r="D787" s="50">
        <v>9.4153552289999993</v>
      </c>
      <c r="E787" s="40">
        <f t="shared" si="24"/>
        <v>0.10794954448105409</v>
      </c>
      <c r="F787" s="39">
        <v>10356.65</v>
      </c>
      <c r="G787" s="73">
        <f t="shared" si="25"/>
        <v>1.6006534800000001</v>
      </c>
    </row>
    <row r="788" spans="2:7" ht="15.75">
      <c r="B788" s="49">
        <v>45103</v>
      </c>
      <c r="C788" s="50">
        <v>8.4860000000000007</v>
      </c>
      <c r="D788" s="50">
        <v>9.4159997870000005</v>
      </c>
      <c r="E788" s="40">
        <f t="shared" si="24"/>
        <v>0.10959224452038652</v>
      </c>
      <c r="F788" s="39">
        <v>1859.3</v>
      </c>
      <c r="G788" s="73">
        <f t="shared" si="25"/>
        <v>1.8168473300000001</v>
      </c>
    </row>
    <row r="789" spans="2:7" ht="15.75">
      <c r="B789" s="49">
        <v>45100</v>
      </c>
      <c r="C789" s="50">
        <v>8.4860000000000007</v>
      </c>
      <c r="D789" s="50">
        <v>9.4076930099999991</v>
      </c>
      <c r="E789" s="40">
        <f t="shared" si="24"/>
        <v>0.10861336436483593</v>
      </c>
      <c r="F789" s="39">
        <v>15601.23</v>
      </c>
      <c r="G789" s="73">
        <f t="shared" si="25"/>
        <v>1.85079919</v>
      </c>
    </row>
    <row r="790" spans="2:7" ht="15.75">
      <c r="B790" s="49">
        <v>45099</v>
      </c>
      <c r="C790" s="50">
        <v>8.4049999999999994</v>
      </c>
      <c r="D790" s="50">
        <v>9.3806218130000012</v>
      </c>
      <c r="E790" s="40">
        <f t="shared" si="24"/>
        <v>0.11607636085663309</v>
      </c>
      <c r="F790" s="39">
        <v>18799.7</v>
      </c>
      <c r="G790" s="73">
        <f t="shared" si="25"/>
        <v>1.90518247</v>
      </c>
    </row>
    <row r="791" spans="2:7" ht="15.75">
      <c r="B791" s="49">
        <v>45098</v>
      </c>
      <c r="C791" s="50">
        <v>8.4700000000000006</v>
      </c>
      <c r="D791" s="50">
        <v>9.3729147830000006</v>
      </c>
      <c r="E791" s="40">
        <f t="shared" si="24"/>
        <v>0.10660150920897293</v>
      </c>
      <c r="F791" s="39">
        <v>42706.14</v>
      </c>
      <c r="G791" s="73">
        <f t="shared" si="25"/>
        <v>2.0071568699999998</v>
      </c>
    </row>
    <row r="792" spans="2:7" ht="15.75">
      <c r="B792" s="49">
        <v>45097</v>
      </c>
      <c r="C792" s="50">
        <v>8.4689999999999994</v>
      </c>
      <c r="D792" s="50">
        <v>9.3543695749999998</v>
      </c>
      <c r="E792" s="40">
        <f t="shared" si="24"/>
        <v>0.10454239874837645</v>
      </c>
      <c r="F792" s="39">
        <v>31315.23</v>
      </c>
      <c r="G792" s="73">
        <f t="shared" si="25"/>
        <v>2.0778863300000001</v>
      </c>
    </row>
    <row r="793" spans="2:7" ht="15.75">
      <c r="B793" s="49">
        <v>45096</v>
      </c>
      <c r="C793" s="50">
        <v>8.5030000000000001</v>
      </c>
      <c r="D793" s="50">
        <v>9.3519083300000005</v>
      </c>
      <c r="E793" s="40">
        <f t="shared" si="24"/>
        <v>9.9836331882865004E-2</v>
      </c>
      <c r="F793" s="39">
        <v>75416.92</v>
      </c>
      <c r="G793" s="73">
        <f t="shared" si="25"/>
        <v>2.0594952599999998</v>
      </c>
    </row>
    <row r="794" spans="2:7" ht="15.75">
      <c r="B794" s="49">
        <v>45093</v>
      </c>
      <c r="C794" s="50">
        <v>8.3520000000000003</v>
      </c>
      <c r="D794" s="50">
        <v>9.3437015680000002</v>
      </c>
      <c r="E794" s="40">
        <f t="shared" si="24"/>
        <v>0.11873821455938693</v>
      </c>
      <c r="F794" s="39">
        <v>24911.67</v>
      </c>
      <c r="G794" s="73">
        <f t="shared" si="25"/>
        <v>2.0230005000000002</v>
      </c>
    </row>
    <row r="795" spans="2:7" ht="15.75">
      <c r="B795" s="49">
        <v>45092</v>
      </c>
      <c r="C795" s="50">
        <v>8.3610000000000007</v>
      </c>
      <c r="D795" s="50">
        <v>9.3336303019999995</v>
      </c>
      <c r="E795" s="40">
        <f t="shared" si="24"/>
        <v>0.11632942255711032</v>
      </c>
      <c r="F795" s="39">
        <v>51218.81</v>
      </c>
      <c r="G795" s="73">
        <f t="shared" si="25"/>
        <v>2.1999275299999996</v>
      </c>
    </row>
    <row r="796" spans="2:7" ht="15.75">
      <c r="B796" s="49">
        <v>45091</v>
      </c>
      <c r="C796" s="50">
        <v>8.42</v>
      </c>
      <c r="D796" s="50">
        <v>9.3231881889999997</v>
      </c>
      <c r="E796" s="40">
        <f t="shared" si="24"/>
        <v>0.10726700581947735</v>
      </c>
      <c r="F796" s="39">
        <v>58601.15</v>
      </c>
      <c r="G796" s="73">
        <f t="shared" si="25"/>
        <v>2.28473302</v>
      </c>
    </row>
    <row r="797" spans="2:7" ht="15.75">
      <c r="B797" s="49">
        <v>45090</v>
      </c>
      <c r="C797" s="50">
        <v>8.2900000000000009</v>
      </c>
      <c r="D797" s="50">
        <v>9.2946626630000004</v>
      </c>
      <c r="E797" s="40">
        <f t="shared" si="24"/>
        <v>0.12118970603136292</v>
      </c>
      <c r="F797" s="39">
        <v>61139</v>
      </c>
      <c r="G797" s="73">
        <f t="shared" si="25"/>
        <v>2.3703985699999999</v>
      </c>
    </row>
    <row r="798" spans="2:7" ht="15.75">
      <c r="B798" s="49">
        <v>45089</v>
      </c>
      <c r="C798" s="50">
        <v>8.1999999999999993</v>
      </c>
      <c r="D798" s="50">
        <v>9.3233029849999998</v>
      </c>
      <c r="E798" s="40">
        <f t="shared" si="24"/>
        <v>0.13698816890243903</v>
      </c>
      <c r="F798" s="39">
        <v>252121.5</v>
      </c>
      <c r="G798" s="73">
        <f t="shared" si="25"/>
        <v>2.5983563699999999</v>
      </c>
    </row>
    <row r="799" spans="2:7" ht="15.75">
      <c r="B799" s="49">
        <v>45086</v>
      </c>
      <c r="C799" s="50">
        <v>8.3260000000000005</v>
      </c>
      <c r="D799" s="50">
        <v>9.3292840659999996</v>
      </c>
      <c r="E799" s="40">
        <f t="shared" si="24"/>
        <v>0.12050012803266874</v>
      </c>
      <c r="F799" s="39">
        <v>85089.37</v>
      </c>
      <c r="G799" s="73">
        <f t="shared" si="25"/>
        <v>2.3635439799999993</v>
      </c>
    </row>
    <row r="800" spans="2:7" ht="15.75">
      <c r="B800" s="49">
        <v>45084</v>
      </c>
      <c r="C800" s="50">
        <v>8.3580000000000005</v>
      </c>
      <c r="D800" s="50">
        <v>9.3107220399999999</v>
      </c>
      <c r="E800" s="40">
        <f t="shared" si="24"/>
        <v>0.1139892366594879</v>
      </c>
      <c r="F800" s="39">
        <v>124403.8</v>
      </c>
      <c r="G800" s="73">
        <f t="shared" si="25"/>
        <v>2.5114211099999997</v>
      </c>
    </row>
    <row r="801" spans="2:7" ht="15.75">
      <c r="B801" s="49">
        <v>45083</v>
      </c>
      <c r="C801" s="50">
        <v>8.4870000000000001</v>
      </c>
      <c r="D801" s="50">
        <v>9.3456323900000005</v>
      </c>
      <c r="E801" s="40">
        <f t="shared" si="24"/>
        <v>0.10117030635088953</v>
      </c>
      <c r="F801" s="39">
        <v>86548.65</v>
      </c>
      <c r="G801" s="73">
        <f t="shared" si="25"/>
        <v>2.3986781799999997</v>
      </c>
    </row>
    <row r="802" spans="2:7" ht="15.75">
      <c r="B802" s="49">
        <v>45082</v>
      </c>
      <c r="C802" s="50">
        <v>8.3000000000000007</v>
      </c>
      <c r="D802" s="50">
        <v>9.336931873000001</v>
      </c>
      <c r="E802" s="40">
        <f t="shared" si="24"/>
        <v>0.12493155096385555</v>
      </c>
      <c r="F802" s="39">
        <v>97094.47</v>
      </c>
      <c r="G802" s="73">
        <f t="shared" si="25"/>
        <v>2.3814719800000006</v>
      </c>
    </row>
    <row r="803" spans="2:7" ht="15.75">
      <c r="B803" s="49">
        <v>45079</v>
      </c>
      <c r="C803" s="50">
        <v>8.2279999999999998</v>
      </c>
      <c r="D803" s="50">
        <v>9.299104011999999</v>
      </c>
      <c r="E803" s="40">
        <f t="shared" si="24"/>
        <v>0.13017793048128334</v>
      </c>
      <c r="F803" s="39">
        <v>112450.2</v>
      </c>
      <c r="G803" s="73">
        <f t="shared" si="25"/>
        <v>2.29758152</v>
      </c>
    </row>
    <row r="804" spans="2:7" ht="15.75">
      <c r="B804" s="49">
        <v>45078</v>
      </c>
      <c r="C804" s="50">
        <v>8.1999999999999993</v>
      </c>
      <c r="D804" s="50">
        <v>9.2737750410000004</v>
      </c>
      <c r="E804" s="40">
        <f t="shared" si="24"/>
        <v>0.13094817573170747</v>
      </c>
      <c r="F804" s="39">
        <v>40676.69</v>
      </c>
      <c r="G804" s="73">
        <f t="shared" si="25"/>
        <v>2.2350775500000002</v>
      </c>
    </row>
    <row r="805" spans="2:7" ht="15.75">
      <c r="B805" s="49">
        <v>45077</v>
      </c>
      <c r="C805" s="50">
        <v>8.3870000000000005</v>
      </c>
      <c r="D805" s="50">
        <v>9.2592536910000014</v>
      </c>
      <c r="E805" s="40">
        <f t="shared" si="24"/>
        <v>0.10400067855013728</v>
      </c>
      <c r="F805" s="39">
        <v>164231.70000000001</v>
      </c>
      <c r="G805" s="73">
        <f t="shared" si="25"/>
        <v>2.2702376600000003</v>
      </c>
    </row>
    <row r="806" spans="2:7" ht="15.75">
      <c r="B806" s="49">
        <v>45076</v>
      </c>
      <c r="C806" s="50">
        <v>8.42</v>
      </c>
      <c r="D806" s="50">
        <v>9.3512348099999993</v>
      </c>
      <c r="E806" s="40">
        <f t="shared" si="24"/>
        <v>0.11059795843230402</v>
      </c>
      <c r="F806" s="39">
        <v>18180.060000000001</v>
      </c>
      <c r="G806" s="73">
        <f t="shared" si="25"/>
        <v>2.15604621</v>
      </c>
    </row>
    <row r="807" spans="2:7" ht="15.75">
      <c r="B807" s="49">
        <v>45075</v>
      </c>
      <c r="C807" s="50">
        <v>8.3099999999999987</v>
      </c>
      <c r="D807" s="50">
        <v>9.3411434150000012</v>
      </c>
      <c r="E807" s="40">
        <f t="shared" si="24"/>
        <v>0.12408464681107123</v>
      </c>
      <c r="F807" s="39">
        <v>83218.84</v>
      </c>
      <c r="G807" s="73">
        <f t="shared" si="25"/>
        <v>2.2693268500000006</v>
      </c>
    </row>
    <row r="808" spans="2:7" ht="15.75">
      <c r="B808" s="49">
        <v>45072</v>
      </c>
      <c r="C808" s="50">
        <v>8.3000000000000007</v>
      </c>
      <c r="D808" s="50">
        <v>9.3322117930000008</v>
      </c>
      <c r="E808" s="40">
        <f t="shared" si="24"/>
        <v>0.12436286662650597</v>
      </c>
      <c r="F808" s="39">
        <v>144712.4</v>
      </c>
      <c r="G808" s="73">
        <f t="shared" si="25"/>
        <v>2.4511558099999999</v>
      </c>
    </row>
    <row r="809" spans="2:7" ht="15.75">
      <c r="B809" s="49">
        <v>45071</v>
      </c>
      <c r="C809" s="50">
        <v>8.5269999999999992</v>
      </c>
      <c r="D809" s="50">
        <v>9.3226365509999987</v>
      </c>
      <c r="E809" s="40">
        <f t="shared" si="24"/>
        <v>9.330791028497698E-2</v>
      </c>
      <c r="F809" s="39">
        <v>226550.5</v>
      </c>
      <c r="G809" s="73">
        <f t="shared" si="25"/>
        <v>2.3566816200000003</v>
      </c>
    </row>
    <row r="810" spans="2:7" ht="15.75">
      <c r="B810" s="49">
        <v>45070</v>
      </c>
      <c r="C810" s="50">
        <v>8.1780000000000008</v>
      </c>
      <c r="D810" s="50">
        <v>9.2962801160000001</v>
      </c>
      <c r="E810" s="40">
        <f t="shared" si="24"/>
        <v>0.13674249400831484</v>
      </c>
      <c r="F810" s="39">
        <v>35811.160000000003</v>
      </c>
      <c r="G810" s="73">
        <f t="shared" si="25"/>
        <v>2.2769982200000003</v>
      </c>
    </row>
    <row r="811" spans="2:7" ht="15.75">
      <c r="B811" s="49">
        <v>45069</v>
      </c>
      <c r="C811" s="50">
        <v>8.1999999999999993</v>
      </c>
      <c r="D811" s="50">
        <v>9.2789597589999993</v>
      </c>
      <c r="E811" s="40">
        <f t="shared" si="24"/>
        <v>0.13158045841463406</v>
      </c>
      <c r="F811" s="39">
        <v>69984.509999999995</v>
      </c>
      <c r="G811" s="73">
        <f t="shared" si="25"/>
        <v>2.47331316</v>
      </c>
    </row>
    <row r="812" spans="2:7" ht="15.75">
      <c r="B812" s="49">
        <v>45068</v>
      </c>
      <c r="C812" s="50">
        <v>8.3889999999999993</v>
      </c>
      <c r="D812" s="50">
        <v>9.2617407060000012</v>
      </c>
      <c r="E812" s="40">
        <f t="shared" si="24"/>
        <v>0.10403393801406624</v>
      </c>
      <c r="F812" s="39">
        <v>120774.1</v>
      </c>
      <c r="G812" s="73">
        <f t="shared" si="25"/>
        <v>2.4641226300000003</v>
      </c>
    </row>
    <row r="813" spans="2:7" ht="15.75">
      <c r="B813" s="49">
        <v>45065</v>
      </c>
      <c r="C813" s="50">
        <v>8.0109999999999992</v>
      </c>
      <c r="D813" s="50">
        <v>9.2714107779999999</v>
      </c>
      <c r="E813" s="40">
        <f t="shared" si="24"/>
        <v>0.15733501160903773</v>
      </c>
      <c r="F813" s="39">
        <v>113435.6</v>
      </c>
      <c r="G813" s="73">
        <f t="shared" si="25"/>
        <v>2.5012959299999995</v>
      </c>
    </row>
    <row r="814" spans="2:7" ht="15.75">
      <c r="B814" s="49">
        <v>45064</v>
      </c>
      <c r="C814" s="50">
        <v>8.18</v>
      </c>
      <c r="D814" s="50">
        <v>9.2756978050000001</v>
      </c>
      <c r="E814" s="40">
        <f t="shared" si="24"/>
        <v>0.13394838691931543</v>
      </c>
      <c r="F814" s="39">
        <v>12924.16</v>
      </c>
      <c r="G814" s="73">
        <f t="shared" si="25"/>
        <v>2.43655372</v>
      </c>
    </row>
    <row r="815" spans="2:7" ht="15.75">
      <c r="B815" s="49">
        <v>45063</v>
      </c>
      <c r="C815" s="50">
        <v>8.07</v>
      </c>
      <c r="D815" s="50">
        <v>9.2775180870000007</v>
      </c>
      <c r="E815" s="40">
        <f t="shared" si="24"/>
        <v>0.14963049405204476</v>
      </c>
      <c r="F815" s="39">
        <v>38922.160000000003</v>
      </c>
      <c r="G815" s="73">
        <f t="shared" si="25"/>
        <v>2.4487460300000001</v>
      </c>
    </row>
    <row r="816" spans="2:7" ht="15.75">
      <c r="B816" s="49">
        <v>45062</v>
      </c>
      <c r="C816" s="50">
        <v>8.0010000000000012</v>
      </c>
      <c r="D816" s="50">
        <v>9.282611360999999</v>
      </c>
      <c r="E816" s="40">
        <f t="shared" si="24"/>
        <v>0.16018139745031834</v>
      </c>
      <c r="F816" s="39">
        <v>201838.7</v>
      </c>
      <c r="G816" s="73">
        <f t="shared" si="25"/>
        <v>2.4668603500000001</v>
      </c>
    </row>
    <row r="817" spans="2:7" ht="15.75">
      <c r="B817" s="49">
        <v>45061</v>
      </c>
      <c r="C817" s="50">
        <v>7.8480000000000008</v>
      </c>
      <c r="D817" s="50">
        <v>9.3037218789999994</v>
      </c>
      <c r="E817" s="40">
        <f t="shared" si="24"/>
        <v>0.18548953606014251</v>
      </c>
      <c r="F817" s="39">
        <v>136024.29999999999</v>
      </c>
      <c r="G817" s="73">
        <f t="shared" si="25"/>
        <v>2.2732382600000003</v>
      </c>
    </row>
    <row r="818" spans="2:7" ht="15.75">
      <c r="B818" s="49">
        <v>45058</v>
      </c>
      <c r="C818" s="50">
        <v>7.6400000000000006</v>
      </c>
      <c r="D818" s="50">
        <v>9.2648922799999998</v>
      </c>
      <c r="E818" s="40">
        <f t="shared" si="24"/>
        <v>0.21268223560209409</v>
      </c>
      <c r="F818" s="39">
        <v>144266.70000000001</v>
      </c>
      <c r="G818" s="73">
        <f t="shared" si="25"/>
        <v>2.2072475200000001</v>
      </c>
    </row>
    <row r="819" spans="2:7" ht="15.75">
      <c r="B819" s="49">
        <v>45057</v>
      </c>
      <c r="C819" s="50">
        <v>7.7150000000000007</v>
      </c>
      <c r="D819" s="50">
        <v>9.2345584200000008</v>
      </c>
      <c r="E819" s="40">
        <f t="shared" si="24"/>
        <v>0.19696155800388859</v>
      </c>
      <c r="F819" s="39">
        <v>289096.8</v>
      </c>
      <c r="G819" s="73">
        <f t="shared" si="25"/>
        <v>2.1337986600000001</v>
      </c>
    </row>
    <row r="820" spans="2:7" ht="15.75">
      <c r="B820" s="49">
        <v>45056</v>
      </c>
      <c r="C820" s="50">
        <v>7.7150000000000007</v>
      </c>
      <c r="D820" s="50">
        <v>9.2032140160000004</v>
      </c>
      <c r="E820" s="40">
        <f t="shared" si="24"/>
        <v>0.19289877070641603</v>
      </c>
      <c r="F820" s="39">
        <v>17309.11</v>
      </c>
      <c r="G820" s="73">
        <f t="shared" si="25"/>
        <v>1.9079403400000001</v>
      </c>
    </row>
    <row r="821" spans="2:7" ht="15.75">
      <c r="B821" s="49">
        <v>45055</v>
      </c>
      <c r="C821" s="50">
        <v>7.7299999999999995</v>
      </c>
      <c r="D821" s="50">
        <v>9.1849223660000003</v>
      </c>
      <c r="E821" s="40">
        <f t="shared" si="24"/>
        <v>0.18821764113842177</v>
      </c>
      <c r="F821" s="39">
        <v>232966.5</v>
      </c>
      <c r="G821" s="73">
        <f t="shared" si="25"/>
        <v>1.9928741300000001</v>
      </c>
    </row>
    <row r="822" spans="2:7" ht="15.75">
      <c r="B822" s="49">
        <v>45054</v>
      </c>
      <c r="C822" s="50">
        <v>7.819</v>
      </c>
      <c r="D822" s="50">
        <v>9.190578609000001</v>
      </c>
      <c r="E822" s="40">
        <f t="shared" si="24"/>
        <v>0.17541611574370131</v>
      </c>
      <c r="F822" s="39">
        <v>11660.87</v>
      </c>
      <c r="G822" s="73">
        <f t="shared" si="25"/>
        <v>1.9079476299999998</v>
      </c>
    </row>
    <row r="823" spans="2:7" ht="15.75">
      <c r="B823" s="49">
        <v>45051</v>
      </c>
      <c r="C823" s="50">
        <v>7.8290000000000006</v>
      </c>
      <c r="D823" s="50">
        <v>9.1907431539999997</v>
      </c>
      <c r="E823" s="40">
        <f t="shared" si="24"/>
        <v>0.17393577136288152</v>
      </c>
      <c r="F823" s="39">
        <v>69342.45</v>
      </c>
      <c r="G823" s="73">
        <f t="shared" si="25"/>
        <v>2.0333600599999997</v>
      </c>
    </row>
    <row r="824" spans="2:7" ht="15.75">
      <c r="B824" s="49">
        <v>45050</v>
      </c>
      <c r="C824" s="50">
        <v>7.5959999999999992</v>
      </c>
      <c r="D824" s="50">
        <v>9.1684981560000001</v>
      </c>
      <c r="E824" s="40">
        <f t="shared" si="24"/>
        <v>0.20701660821485013</v>
      </c>
      <c r="F824" s="39">
        <v>13204.01</v>
      </c>
      <c r="G824" s="73">
        <f t="shared" si="25"/>
        <v>2.1500819099999995</v>
      </c>
    </row>
    <row r="825" spans="2:7" ht="15.75">
      <c r="B825" s="49">
        <v>45049</v>
      </c>
      <c r="C825" s="50">
        <v>7.5959999999999992</v>
      </c>
      <c r="D825" s="50">
        <v>9.1311719749999991</v>
      </c>
      <c r="E825" s="40">
        <f t="shared" si="24"/>
        <v>0.2021026823328067</v>
      </c>
      <c r="F825" s="39">
        <v>49946.23</v>
      </c>
      <c r="G825" s="73">
        <f t="shared" si="25"/>
        <v>2.1818183799999997</v>
      </c>
    </row>
    <row r="826" spans="2:7" ht="15.75">
      <c r="B826" s="49">
        <v>45048</v>
      </c>
      <c r="C826" s="50">
        <v>7.58</v>
      </c>
      <c r="D826" s="50">
        <v>9.097810728999999</v>
      </c>
      <c r="E826" s="40">
        <f t="shared" si="24"/>
        <v>0.20023888245382571</v>
      </c>
      <c r="F826" s="39">
        <v>75836.800000000003</v>
      </c>
      <c r="G826" s="73">
        <f t="shared" si="25"/>
        <v>2.2883361500000001</v>
      </c>
    </row>
    <row r="827" spans="2:7" ht="15.75">
      <c r="B827" s="49">
        <v>45044</v>
      </c>
      <c r="C827" s="50">
        <v>7.6519999999999992</v>
      </c>
      <c r="D827" s="50">
        <v>9.0969390590000003</v>
      </c>
      <c r="E827" s="40">
        <f t="shared" si="24"/>
        <v>0.18883155501829596</v>
      </c>
      <c r="F827" s="39">
        <v>50040.25</v>
      </c>
      <c r="G827" s="73">
        <f t="shared" si="25"/>
        <v>2.3908085500000005</v>
      </c>
    </row>
    <row r="828" spans="2:7" ht="15.75">
      <c r="B828" s="49">
        <v>45043</v>
      </c>
      <c r="C828" s="50">
        <v>7.58</v>
      </c>
      <c r="D828" s="50">
        <v>9.2033542829999995</v>
      </c>
      <c r="E828" s="40">
        <f t="shared" si="24"/>
        <v>0.21416283416886528</v>
      </c>
      <c r="F828" s="39">
        <v>131460.70000000001</v>
      </c>
      <c r="G828" s="73">
        <f t="shared" si="25"/>
        <v>2.4938853000000001</v>
      </c>
    </row>
    <row r="829" spans="2:7" ht="15.75">
      <c r="B829" s="49">
        <v>45042</v>
      </c>
      <c r="C829" s="50">
        <v>7.5110000000000001</v>
      </c>
      <c r="D829" s="50">
        <v>9.1905339880000003</v>
      </c>
      <c r="E829" s="40">
        <f t="shared" si="24"/>
        <v>0.22360990387431778</v>
      </c>
      <c r="F829" s="39">
        <v>265047.8</v>
      </c>
      <c r="G829" s="73">
        <f t="shared" si="25"/>
        <v>2.6202428000000002</v>
      </c>
    </row>
    <row r="830" spans="2:7" ht="15.75">
      <c r="B830" s="49">
        <v>45041</v>
      </c>
      <c r="C830" s="50">
        <v>7.5950000000000006</v>
      </c>
      <c r="D830" s="50">
        <v>9.1786522110000011</v>
      </c>
      <c r="E830" s="40">
        <f t="shared" si="24"/>
        <v>0.20851247017774854</v>
      </c>
      <c r="F830" s="39">
        <v>50238.21</v>
      </c>
      <c r="G830" s="73">
        <f t="shared" si="25"/>
        <v>2.36365604</v>
      </c>
    </row>
    <row r="831" spans="2:7" ht="15.75">
      <c r="B831" s="49">
        <v>45040</v>
      </c>
      <c r="C831" s="50">
        <v>7.6</v>
      </c>
      <c r="D831" s="50">
        <v>9.153364002</v>
      </c>
      <c r="E831" s="40">
        <f t="shared" si="24"/>
        <v>0.20439000026315801</v>
      </c>
      <c r="F831" s="39">
        <v>146867.1</v>
      </c>
      <c r="G831" s="73">
        <f t="shared" si="25"/>
        <v>2.3743615100000004</v>
      </c>
    </row>
    <row r="832" spans="2:7" ht="15.75">
      <c r="B832" s="49">
        <v>45036</v>
      </c>
      <c r="C832" s="50">
        <v>7.5790000000000006</v>
      </c>
      <c r="D832" s="50">
        <v>9.1334040049999992</v>
      </c>
      <c r="E832" s="40">
        <f t="shared" si="24"/>
        <v>0.20509354862119</v>
      </c>
      <c r="F832" s="39">
        <v>232126.1</v>
      </c>
      <c r="G832" s="73">
        <f t="shared" si="25"/>
        <v>2.2457271500000004</v>
      </c>
    </row>
    <row r="833" spans="2:7" ht="15.75">
      <c r="B833" s="49">
        <v>45035</v>
      </c>
      <c r="C833" s="50">
        <v>7.5190000000000001</v>
      </c>
      <c r="D833" s="50">
        <v>9.1065647270000003</v>
      </c>
      <c r="E833" s="40">
        <f t="shared" si="24"/>
        <v>0.21114040789998678</v>
      </c>
      <c r="F833" s="39">
        <v>60793.98</v>
      </c>
      <c r="G833" s="73">
        <f t="shared" si="25"/>
        <v>2.1293422500000001</v>
      </c>
    </row>
    <row r="834" spans="2:7" ht="15.75">
      <c r="B834" s="49">
        <v>45034</v>
      </c>
      <c r="C834" s="50">
        <v>7.520999999999999</v>
      </c>
      <c r="D834" s="50">
        <v>9.1461545740000005</v>
      </c>
      <c r="E834" s="40">
        <f t="shared" si="24"/>
        <v>0.21608224624385075</v>
      </c>
      <c r="F834" s="39">
        <v>157947.4</v>
      </c>
      <c r="G834" s="73">
        <f t="shared" si="25"/>
        <v>2.13376236</v>
      </c>
    </row>
    <row r="835" spans="2:7" ht="15.75">
      <c r="B835" s="49">
        <v>45033</v>
      </c>
      <c r="C835" s="50">
        <v>7.5400000000000009</v>
      </c>
      <c r="D835" s="50">
        <v>9.1554217120000008</v>
      </c>
      <c r="E835" s="40">
        <f t="shared" si="24"/>
        <v>0.21424691140583541</v>
      </c>
      <c r="F835" s="39">
        <v>48693.39</v>
      </c>
      <c r="G835" s="73">
        <f t="shared" si="25"/>
        <v>2.0195158200000001</v>
      </c>
    </row>
    <row r="836" spans="2:7" ht="15.75">
      <c r="B836" s="49">
        <v>45030</v>
      </c>
      <c r="C836" s="50">
        <v>7.5449999999999999</v>
      </c>
      <c r="D836" s="50">
        <v>9.1380763189999996</v>
      </c>
      <c r="E836" s="40">
        <f t="shared" si="24"/>
        <v>0.21114331597084157</v>
      </c>
      <c r="F836" s="39">
        <v>25116.47</v>
      </c>
      <c r="G836" s="73">
        <f t="shared" si="25"/>
        <v>2.0927815299999999</v>
      </c>
    </row>
    <row r="837" spans="2:7" ht="15.75">
      <c r="B837" s="49">
        <v>45029</v>
      </c>
      <c r="C837" s="50">
        <v>7.5469999999999997</v>
      </c>
      <c r="D837" s="50">
        <v>9.1353126749999998</v>
      </c>
      <c r="E837" s="40">
        <f t="shared" si="24"/>
        <v>0.21045616470120576</v>
      </c>
      <c r="F837" s="39">
        <v>57036.480000000003</v>
      </c>
      <c r="G837" s="73">
        <f t="shared" si="25"/>
        <v>2.07982953</v>
      </c>
    </row>
    <row r="838" spans="2:7" ht="15.75">
      <c r="B838" s="49">
        <v>45028</v>
      </c>
      <c r="C838" s="50">
        <v>7.5069999999999997</v>
      </c>
      <c r="D838" s="50">
        <v>9.1043299149999992</v>
      </c>
      <c r="E838" s="40">
        <f t="shared" si="24"/>
        <v>0.21277872852004798</v>
      </c>
      <c r="F838" s="39">
        <v>8216.61</v>
      </c>
      <c r="G838" s="73">
        <f t="shared" si="25"/>
        <v>2.0490337099999998</v>
      </c>
    </row>
    <row r="839" spans="2:7" ht="15.75">
      <c r="B839" s="49">
        <v>45027</v>
      </c>
      <c r="C839" s="50">
        <v>7.4870000000000001</v>
      </c>
      <c r="D839" s="50">
        <v>9.0920280029999994</v>
      </c>
      <c r="E839" s="40">
        <f t="shared" si="24"/>
        <v>0.21437531761720297</v>
      </c>
      <c r="F839" s="39">
        <v>70033.56</v>
      </c>
      <c r="G839" s="73">
        <f t="shared" si="25"/>
        <v>2.2480333000000003</v>
      </c>
    </row>
    <row r="840" spans="2:7" ht="15.75">
      <c r="B840" s="49">
        <v>45026</v>
      </c>
      <c r="C840" s="50">
        <v>7.4859999999999998</v>
      </c>
      <c r="D840" s="50">
        <v>9.0458867269999992</v>
      </c>
      <c r="E840" s="40">
        <f t="shared" si="24"/>
        <v>0.20837386147475279</v>
      </c>
      <c r="F840" s="39">
        <v>70817.84</v>
      </c>
      <c r="G840" s="73">
        <f t="shared" si="25"/>
        <v>2.3081350400000002</v>
      </c>
    </row>
    <row r="841" spans="2:7" ht="15.75">
      <c r="B841" s="49">
        <v>45022</v>
      </c>
      <c r="C841" s="50">
        <v>7.5449999999999999</v>
      </c>
      <c r="D841" s="50">
        <v>9.047926811</v>
      </c>
      <c r="E841" s="40">
        <f t="shared" si="24"/>
        <v>0.19919507104042422</v>
      </c>
      <c r="F841" s="39">
        <v>63238.48</v>
      </c>
      <c r="G841" s="73">
        <f t="shared" si="25"/>
        <v>2.29077142</v>
      </c>
    </row>
    <row r="842" spans="2:7" ht="15.75">
      <c r="B842" s="49">
        <v>45021</v>
      </c>
      <c r="C842" s="50">
        <v>7.5389999999999997</v>
      </c>
      <c r="D842" s="50">
        <v>9.0643374249999997</v>
      </c>
      <c r="E842" s="40">
        <f t="shared" si="24"/>
        <v>0.20232622695317692</v>
      </c>
      <c r="F842" s="39">
        <v>102242.9</v>
      </c>
      <c r="G842" s="73">
        <f t="shared" si="25"/>
        <v>2.5230898399999999</v>
      </c>
    </row>
    <row r="843" spans="2:7" ht="15.75">
      <c r="B843" s="49">
        <v>45020</v>
      </c>
      <c r="C843" s="50">
        <v>7.6</v>
      </c>
      <c r="D843" s="50">
        <v>9.0469970470000014</v>
      </c>
      <c r="E843" s="40">
        <f t="shared" ref="E843:E906" si="26">D843/C843-1</f>
        <v>0.19039434828947388</v>
      </c>
      <c r="F843" s="39">
        <v>148040</v>
      </c>
      <c r="G843" s="73">
        <f t="shared" ref="G843:G906" si="27">SUM(F843:F864)/1000000</f>
        <v>2.5327590400000002</v>
      </c>
    </row>
    <row r="844" spans="2:7" ht="15.75">
      <c r="B844" s="49">
        <v>45019</v>
      </c>
      <c r="C844" s="50">
        <v>7.5830000000000002</v>
      </c>
      <c r="D844" s="50">
        <v>9.0326113669999994</v>
      </c>
      <c r="E844" s="40">
        <f t="shared" si="26"/>
        <v>0.19116594579981538</v>
      </c>
      <c r="F844" s="39">
        <v>137073.29999999999</v>
      </c>
      <c r="G844" s="73">
        <f t="shared" si="27"/>
        <v>17.86876904</v>
      </c>
    </row>
    <row r="845" spans="2:7" ht="15.75">
      <c r="B845" s="49">
        <v>45016</v>
      </c>
      <c r="C845" s="50">
        <v>7.7</v>
      </c>
      <c r="D845" s="50">
        <v>9.0119960599999995</v>
      </c>
      <c r="E845" s="40">
        <f t="shared" si="26"/>
        <v>0.17038909870129859</v>
      </c>
      <c r="F845" s="39">
        <v>186064.3</v>
      </c>
      <c r="G845" s="73">
        <f t="shared" si="27"/>
        <v>17.839810740000001</v>
      </c>
    </row>
    <row r="846" spans="2:7" ht="15.75">
      <c r="B846" s="49">
        <v>45015</v>
      </c>
      <c r="C846" s="50">
        <v>7.7200000000000006</v>
      </c>
      <c r="D846" s="50">
        <v>9.11111848</v>
      </c>
      <c r="E846" s="40">
        <f t="shared" si="26"/>
        <v>0.18019669430051799</v>
      </c>
      <c r="F846" s="39">
        <v>44940.480000000003</v>
      </c>
      <c r="G846" s="73">
        <f t="shared" si="27"/>
        <v>20.017191440000001</v>
      </c>
    </row>
    <row r="847" spans="2:7" ht="15.75">
      <c r="B847" s="49">
        <v>45014</v>
      </c>
      <c r="C847" s="50">
        <v>7.6549999999999994</v>
      </c>
      <c r="D847" s="50">
        <v>9.0837292549999997</v>
      </c>
      <c r="E847" s="40">
        <f t="shared" si="26"/>
        <v>0.18664000718484663</v>
      </c>
      <c r="F847" s="39">
        <v>156464</v>
      </c>
      <c r="G847" s="73">
        <f t="shared" si="27"/>
        <v>19.995384430000001</v>
      </c>
    </row>
    <row r="848" spans="2:7" ht="15.75">
      <c r="B848" s="49">
        <v>45013</v>
      </c>
      <c r="C848" s="50">
        <v>7.65</v>
      </c>
      <c r="D848" s="50">
        <v>9.0890871700000009</v>
      </c>
      <c r="E848" s="40">
        <f t="shared" si="26"/>
        <v>0.18811596993464064</v>
      </c>
      <c r="F848" s="39">
        <v>178309.2</v>
      </c>
      <c r="G848" s="73">
        <f t="shared" si="27"/>
        <v>19.882644690000003</v>
      </c>
    </row>
    <row r="849" spans="2:7" ht="15.75">
      <c r="B849" s="49">
        <v>45012</v>
      </c>
      <c r="C849" s="50">
        <v>7.6450000000000005</v>
      </c>
      <c r="D849" s="50">
        <v>9.1163250080000005</v>
      </c>
      <c r="E849" s="40">
        <f t="shared" si="26"/>
        <v>0.19245585454545444</v>
      </c>
      <c r="F849" s="39">
        <v>153117</v>
      </c>
      <c r="G849" s="73">
        <f t="shared" si="27"/>
        <v>19.760432229999996</v>
      </c>
    </row>
    <row r="850" spans="2:7" ht="15.75">
      <c r="B850" s="49">
        <v>45009</v>
      </c>
      <c r="C850" s="50">
        <v>7.6989999999999998</v>
      </c>
      <c r="D850" s="50">
        <v>9.0915560510000013</v>
      </c>
      <c r="E850" s="40">
        <f t="shared" si="26"/>
        <v>0.18087492544486317</v>
      </c>
      <c r="F850" s="39">
        <v>257818.19999999998</v>
      </c>
      <c r="G850" s="73">
        <f t="shared" si="27"/>
        <v>19.670351650000001</v>
      </c>
    </row>
    <row r="851" spans="2:7" ht="15.75">
      <c r="B851" s="49">
        <v>45008</v>
      </c>
      <c r="C851" s="50">
        <v>7.625</v>
      </c>
      <c r="D851" s="50">
        <v>9.059252840000001</v>
      </c>
      <c r="E851" s="40">
        <f t="shared" si="26"/>
        <v>0.18809873311475434</v>
      </c>
      <c r="F851" s="39">
        <v>8461.0400000000009</v>
      </c>
      <c r="G851" s="73">
        <f t="shared" si="27"/>
        <v>19.435209190000002</v>
      </c>
    </row>
    <row r="852" spans="2:7" ht="15.75">
      <c r="B852" s="49">
        <v>45007</v>
      </c>
      <c r="C852" s="50">
        <v>7.6019999999999994</v>
      </c>
      <c r="D852" s="50">
        <v>9.0752787459999986</v>
      </c>
      <c r="E852" s="40">
        <f t="shared" si="26"/>
        <v>0.1938014661931069</v>
      </c>
      <c r="F852" s="39">
        <v>60943.68</v>
      </c>
      <c r="G852" s="73">
        <f t="shared" si="27"/>
        <v>19.75184745</v>
      </c>
    </row>
    <row r="853" spans="2:7" ht="15.75">
      <c r="B853" s="49">
        <v>45006</v>
      </c>
      <c r="C853" s="50">
        <v>7.6909999999999998</v>
      </c>
      <c r="D853" s="50">
        <v>9.0411298290000008</v>
      </c>
      <c r="E853" s="40">
        <f t="shared" si="26"/>
        <v>0.1755467207125212</v>
      </c>
      <c r="F853" s="39">
        <v>18232.740000000002</v>
      </c>
      <c r="G853" s="73">
        <f t="shared" si="27"/>
        <v>19.851680469999998</v>
      </c>
    </row>
    <row r="854" spans="2:7" ht="15.75">
      <c r="B854" s="49">
        <v>45005</v>
      </c>
      <c r="C854" s="50">
        <v>7.6739999999999995</v>
      </c>
      <c r="D854" s="50">
        <v>9.0504012550000006</v>
      </c>
      <c r="E854" s="40">
        <f t="shared" si="26"/>
        <v>0.17935903765963013</v>
      </c>
      <c r="F854" s="39">
        <v>115741.2</v>
      </c>
      <c r="G854" s="73">
        <f t="shared" si="27"/>
        <v>19.94013773</v>
      </c>
    </row>
    <row r="855" spans="2:7" ht="15.75">
      <c r="B855" s="49">
        <v>45002</v>
      </c>
      <c r="C855" s="50">
        <v>7.7040000000000006</v>
      </c>
      <c r="D855" s="50">
        <v>9.0321617679999999</v>
      </c>
      <c r="E855" s="40">
        <f t="shared" si="26"/>
        <v>0.17239898338525439</v>
      </c>
      <c r="F855" s="39">
        <v>65214.09</v>
      </c>
      <c r="G855" s="73">
        <f t="shared" si="27"/>
        <v>20.036626129999998</v>
      </c>
    </row>
    <row r="856" spans="2:7" ht="15.75">
      <c r="B856" s="49">
        <v>45001</v>
      </c>
      <c r="C856" s="50">
        <v>7.7159999999999993</v>
      </c>
      <c r="D856" s="50">
        <v>9.0084401320000005</v>
      </c>
      <c r="E856" s="40">
        <f t="shared" si="26"/>
        <v>0.16750131311560401</v>
      </c>
      <c r="F856" s="39">
        <v>43700.86</v>
      </c>
      <c r="G856" s="73">
        <f t="shared" si="27"/>
        <v>20.050862470000002</v>
      </c>
    </row>
    <row r="857" spans="2:7" ht="15.75">
      <c r="B857" s="49">
        <v>45000</v>
      </c>
      <c r="C857" s="50">
        <v>7.6989999999999998</v>
      </c>
      <c r="D857" s="50">
        <v>9.0018592720000008</v>
      </c>
      <c r="E857" s="40">
        <f t="shared" si="26"/>
        <v>0.16922448006234592</v>
      </c>
      <c r="F857" s="39">
        <v>121959.1</v>
      </c>
      <c r="G857" s="73">
        <f t="shared" si="27"/>
        <v>20.11777511</v>
      </c>
    </row>
    <row r="858" spans="2:7" ht="15.75">
      <c r="B858" s="49">
        <v>44999</v>
      </c>
      <c r="C858" s="50">
        <v>7.6219999999999999</v>
      </c>
      <c r="D858" s="50">
        <v>8.9782649110000001</v>
      </c>
      <c r="E858" s="40">
        <f t="shared" si="26"/>
        <v>0.17794081750196811</v>
      </c>
      <c r="F858" s="39">
        <v>12164.47</v>
      </c>
      <c r="G858" s="73">
        <f t="shared" si="27"/>
        <v>20.128587810000003</v>
      </c>
    </row>
    <row r="859" spans="2:7" ht="15.75">
      <c r="B859" s="49">
        <v>44998</v>
      </c>
      <c r="C859" s="50">
        <v>7.5190000000000001</v>
      </c>
      <c r="D859" s="50">
        <v>8.9922141490000005</v>
      </c>
      <c r="E859" s="40">
        <f t="shared" si="26"/>
        <v>0.1959321916478256</v>
      </c>
      <c r="F859" s="39">
        <v>26240.66</v>
      </c>
      <c r="G859" s="73">
        <f t="shared" si="27"/>
        <v>20.218827340000004</v>
      </c>
    </row>
    <row r="860" spans="2:7" ht="15.75">
      <c r="B860" s="49">
        <v>44995</v>
      </c>
      <c r="C860" s="50">
        <v>7.5220000000000002</v>
      </c>
      <c r="D860" s="50">
        <v>8.9601161319999996</v>
      </c>
      <c r="E860" s="40">
        <f t="shared" si="26"/>
        <v>0.1911879994682264</v>
      </c>
      <c r="F860" s="39">
        <v>207216.2</v>
      </c>
      <c r="G860" s="73">
        <f t="shared" si="27"/>
        <v>20.367358679999999</v>
      </c>
    </row>
    <row r="861" spans="2:7" ht="15.75">
      <c r="B861" s="49">
        <v>44994</v>
      </c>
      <c r="C861" s="50">
        <v>7.6400000000000006</v>
      </c>
      <c r="D861" s="50">
        <v>8.979698449999999</v>
      </c>
      <c r="E861" s="40">
        <f t="shared" si="26"/>
        <v>0.17535320026177992</v>
      </c>
      <c r="F861" s="39">
        <v>130135.3</v>
      </c>
      <c r="G861" s="73">
        <f t="shared" si="27"/>
        <v>20.245963030000002</v>
      </c>
    </row>
    <row r="862" spans="2:7" ht="15.75">
      <c r="B862" s="49">
        <v>44993</v>
      </c>
      <c r="C862" s="50">
        <v>7.6209999999999996</v>
      </c>
      <c r="D862" s="50">
        <v>8.9290700009999995</v>
      </c>
      <c r="E862" s="40">
        <f t="shared" si="26"/>
        <v>0.17164020482876263</v>
      </c>
      <c r="F862" s="39">
        <v>53454.22</v>
      </c>
      <c r="G862" s="73">
        <f t="shared" si="27"/>
        <v>20.36501153</v>
      </c>
    </row>
    <row r="863" spans="2:7" ht="15.75">
      <c r="B863" s="49">
        <v>44992</v>
      </c>
      <c r="C863" s="50">
        <v>7.5030000000000001</v>
      </c>
      <c r="D863" s="50">
        <v>8.9033458579999998</v>
      </c>
      <c r="E863" s="40">
        <f t="shared" si="26"/>
        <v>0.18663812581634009</v>
      </c>
      <c r="F863" s="39">
        <v>295556.90000000002</v>
      </c>
      <c r="G863" s="73">
        <f t="shared" si="27"/>
        <v>20.692817910000002</v>
      </c>
    </row>
    <row r="864" spans="2:7" ht="15.75">
      <c r="B864" s="49">
        <v>44991</v>
      </c>
      <c r="C864" s="50">
        <v>7.6</v>
      </c>
      <c r="D864" s="50">
        <v>8.8751915640000014</v>
      </c>
      <c r="E864" s="40">
        <f t="shared" si="26"/>
        <v>0.1677883636842108</v>
      </c>
      <c r="F864" s="39">
        <v>111912.1</v>
      </c>
      <c r="G864" s="73">
        <f t="shared" si="27"/>
        <v>20.517857610000007</v>
      </c>
    </row>
    <row r="865" spans="2:7" ht="15.75">
      <c r="B865" s="49">
        <v>44988</v>
      </c>
      <c r="C865" s="50">
        <v>7.5299999999999994</v>
      </c>
      <c r="D865" s="50">
        <v>8.8624923800000008</v>
      </c>
      <c r="E865" s="40">
        <f t="shared" si="26"/>
        <v>0.17695781938911037</v>
      </c>
      <c r="F865" s="39">
        <v>15484050</v>
      </c>
      <c r="G865" s="73">
        <f t="shared" si="27"/>
        <v>20.534051410000004</v>
      </c>
    </row>
    <row r="866" spans="2:7" ht="15.75">
      <c r="B866" s="49">
        <v>44987</v>
      </c>
      <c r="C866" s="50">
        <v>7.4879999999999995</v>
      </c>
      <c r="D866" s="50">
        <v>8.8527773910000001</v>
      </c>
      <c r="E866" s="40">
        <f t="shared" si="26"/>
        <v>0.18226193790064116</v>
      </c>
      <c r="F866" s="39">
        <v>108115</v>
      </c>
      <c r="G866" s="73">
        <f t="shared" si="27"/>
        <v>5.0824095499999995</v>
      </c>
    </row>
    <row r="867" spans="2:7" ht="15.75">
      <c r="B867" s="49">
        <v>44986</v>
      </c>
      <c r="C867" s="50">
        <v>7.5040000000000004</v>
      </c>
      <c r="D867" s="50">
        <v>8.8787036750000006</v>
      </c>
      <c r="E867" s="40">
        <f t="shared" si="26"/>
        <v>0.18319611873667374</v>
      </c>
      <c r="F867" s="39">
        <v>2363445</v>
      </c>
      <c r="G867" s="73">
        <f t="shared" si="27"/>
        <v>5.0374825000000003</v>
      </c>
    </row>
    <row r="868" spans="2:7" ht="15.75">
      <c r="B868" s="49">
        <v>44985</v>
      </c>
      <c r="C868" s="50">
        <v>7.7249999999999996</v>
      </c>
      <c r="D868" s="50">
        <v>8.8841852029999995</v>
      </c>
      <c r="E868" s="40">
        <f t="shared" si="26"/>
        <v>0.15005633695792886</v>
      </c>
      <c r="F868" s="39">
        <v>23133.47</v>
      </c>
      <c r="G868" s="73">
        <f t="shared" si="27"/>
        <v>2.7613755500000003</v>
      </c>
    </row>
    <row r="869" spans="2:7" ht="15.75">
      <c r="B869" s="49">
        <v>44984</v>
      </c>
      <c r="C869" s="50">
        <v>7.694</v>
      </c>
      <c r="D869" s="50">
        <v>8.9909034339999998</v>
      </c>
      <c r="E869" s="40">
        <f t="shared" si="26"/>
        <v>0.16856036314010914</v>
      </c>
      <c r="F869" s="39">
        <v>43724.26</v>
      </c>
      <c r="G869" s="73">
        <f t="shared" si="27"/>
        <v>2.8353699199999998</v>
      </c>
    </row>
    <row r="870" spans="2:7" ht="15.75">
      <c r="B870" s="49">
        <v>44981</v>
      </c>
      <c r="C870" s="50">
        <v>7.57</v>
      </c>
      <c r="D870" s="50">
        <v>8.9636436370000006</v>
      </c>
      <c r="E870" s="40">
        <f t="shared" si="26"/>
        <v>0.18410087675033027</v>
      </c>
      <c r="F870" s="39">
        <v>56096.74</v>
      </c>
      <c r="G870" s="73">
        <f t="shared" si="27"/>
        <v>2.81903477</v>
      </c>
    </row>
    <row r="871" spans="2:7" ht="15.75">
      <c r="B871" s="49">
        <v>44980</v>
      </c>
      <c r="C871" s="50">
        <v>7.5750000000000002</v>
      </c>
      <c r="D871" s="50">
        <v>8.9842336669999998</v>
      </c>
      <c r="E871" s="40">
        <f t="shared" si="26"/>
        <v>0.18603744778877873</v>
      </c>
      <c r="F871" s="39">
        <v>63036.42</v>
      </c>
      <c r="G871" s="73">
        <f t="shared" si="27"/>
        <v>2.9566920299999997</v>
      </c>
    </row>
    <row r="872" spans="2:7" ht="15.75">
      <c r="B872" s="49">
        <v>44979</v>
      </c>
      <c r="C872" s="50">
        <v>7.6</v>
      </c>
      <c r="D872" s="50">
        <v>8.9929777000000009</v>
      </c>
      <c r="E872" s="40">
        <f t="shared" si="26"/>
        <v>0.18328653947368445</v>
      </c>
      <c r="F872" s="39">
        <v>22675.74</v>
      </c>
      <c r="G872" s="73">
        <f t="shared" si="27"/>
        <v>2.9309219399999997</v>
      </c>
    </row>
    <row r="873" spans="2:7" ht="15.75">
      <c r="B873" s="49">
        <v>44974</v>
      </c>
      <c r="C873" s="50">
        <v>7.5</v>
      </c>
      <c r="D873" s="50">
        <v>9.0140469100000011</v>
      </c>
      <c r="E873" s="40">
        <f t="shared" si="26"/>
        <v>0.20187292133333345</v>
      </c>
      <c r="F873" s="39">
        <v>325099.3</v>
      </c>
      <c r="G873" s="73">
        <f t="shared" si="27"/>
        <v>2.9712331600000002</v>
      </c>
    </row>
    <row r="874" spans="2:7" ht="15.75">
      <c r="B874" s="49">
        <v>44973</v>
      </c>
      <c r="C874" s="50">
        <v>7.5170000000000003</v>
      </c>
      <c r="D874" s="50">
        <v>8.9924275109999989</v>
      </c>
      <c r="E874" s="40">
        <f t="shared" si="26"/>
        <v>0.19627876958893165</v>
      </c>
      <c r="F874" s="39">
        <v>160776.70000000001</v>
      </c>
      <c r="G874" s="73">
        <f t="shared" si="27"/>
        <v>3.193393659999999</v>
      </c>
    </row>
    <row r="875" spans="2:7" ht="15.75">
      <c r="B875" s="49">
        <v>44972</v>
      </c>
      <c r="C875" s="50">
        <v>7.516</v>
      </c>
      <c r="D875" s="50">
        <v>8.9865159279999993</v>
      </c>
      <c r="E875" s="40">
        <f t="shared" si="26"/>
        <v>0.19565140074507714</v>
      </c>
      <c r="F875" s="39">
        <v>106690</v>
      </c>
      <c r="G875" s="73">
        <f t="shared" si="27"/>
        <v>3.0484173299999999</v>
      </c>
    </row>
    <row r="876" spans="2:7" ht="15.75">
      <c r="B876" s="49">
        <v>44971</v>
      </c>
      <c r="C876" s="50">
        <v>7.5200000000000005</v>
      </c>
      <c r="D876" s="50">
        <v>8.9141745859999997</v>
      </c>
      <c r="E876" s="40">
        <f t="shared" si="26"/>
        <v>0.18539555664893603</v>
      </c>
      <c r="F876" s="39">
        <v>212229.6</v>
      </c>
      <c r="G876" s="73">
        <f t="shared" si="27"/>
        <v>3.0181062700000001</v>
      </c>
    </row>
    <row r="877" spans="2:7" ht="15.75">
      <c r="B877" s="49">
        <v>44970</v>
      </c>
      <c r="C877" s="50">
        <v>7.5120000000000005</v>
      </c>
      <c r="D877" s="50">
        <v>8.8961367849999995</v>
      </c>
      <c r="E877" s="40">
        <f t="shared" si="26"/>
        <v>0.18425676051650686</v>
      </c>
      <c r="F877" s="39">
        <v>79450.429999999993</v>
      </c>
      <c r="G877" s="73">
        <f t="shared" si="27"/>
        <v>3.2666091700000002</v>
      </c>
    </row>
    <row r="878" spans="2:7" ht="15.75">
      <c r="B878" s="49">
        <v>44967</v>
      </c>
      <c r="C878" s="50">
        <v>7.5069999999999997</v>
      </c>
      <c r="D878" s="50">
        <v>8.8842521860000012</v>
      </c>
      <c r="E878" s="40">
        <f t="shared" si="26"/>
        <v>0.18346239323298286</v>
      </c>
      <c r="F878" s="39">
        <v>110613.5</v>
      </c>
      <c r="G878" s="73">
        <f t="shared" si="27"/>
        <v>3.1889305000000001</v>
      </c>
    </row>
    <row r="879" spans="2:7" ht="15.75">
      <c r="B879" s="49">
        <v>44966</v>
      </c>
      <c r="C879" s="50">
        <v>7.5709999999999997</v>
      </c>
      <c r="D879" s="50">
        <v>8.8684796979999998</v>
      </c>
      <c r="E879" s="40">
        <f t="shared" si="26"/>
        <v>0.17137494360058114</v>
      </c>
      <c r="F879" s="39">
        <v>132771.79999999999</v>
      </c>
      <c r="G879" s="73">
        <f t="shared" si="27"/>
        <v>3.2472861000000002</v>
      </c>
    </row>
    <row r="880" spans="2:7" ht="15.75">
      <c r="B880" s="49">
        <v>44965</v>
      </c>
      <c r="C880" s="50">
        <v>7.5340000000000007</v>
      </c>
      <c r="D880" s="50">
        <v>8.8861580759999992</v>
      </c>
      <c r="E880" s="40">
        <f t="shared" si="26"/>
        <v>0.17947412742235169</v>
      </c>
      <c r="F880" s="39">
        <v>102404</v>
      </c>
      <c r="G880" s="73">
        <f t="shared" si="27"/>
        <v>3.1768108799999997</v>
      </c>
    </row>
    <row r="881" spans="2:7" ht="15.75">
      <c r="B881" s="49">
        <v>44964</v>
      </c>
      <c r="C881" s="50">
        <v>7.516</v>
      </c>
      <c r="D881" s="50">
        <v>8.8452143670000005</v>
      </c>
      <c r="E881" s="40">
        <f t="shared" si="26"/>
        <v>0.17685129949441203</v>
      </c>
      <c r="F881" s="39">
        <v>174772</v>
      </c>
      <c r="G881" s="73">
        <f t="shared" si="27"/>
        <v>3.0849788599999997</v>
      </c>
    </row>
    <row r="882" spans="2:7" ht="15.75">
      <c r="B882" s="49">
        <v>44963</v>
      </c>
      <c r="C882" s="50">
        <v>7.5900000000000007</v>
      </c>
      <c r="D882" s="50">
        <v>8.8299697019999996</v>
      </c>
      <c r="E882" s="40">
        <f t="shared" si="26"/>
        <v>0.16336886719367572</v>
      </c>
      <c r="F882" s="39">
        <v>85820.55</v>
      </c>
      <c r="G882" s="73">
        <f t="shared" si="27"/>
        <v>2.9353241800000003</v>
      </c>
    </row>
    <row r="883" spans="2:7" ht="15.75">
      <c r="B883" s="49">
        <v>44960</v>
      </c>
      <c r="C883" s="50">
        <v>7.5909999999999993</v>
      </c>
      <c r="D883" s="50">
        <v>8.7983722439999994</v>
      </c>
      <c r="E883" s="40">
        <f t="shared" si="26"/>
        <v>0.15905312132788829</v>
      </c>
      <c r="F883" s="39">
        <v>249183.8</v>
      </c>
      <c r="G883" s="73">
        <f t="shared" si="27"/>
        <v>2.8740513899999995</v>
      </c>
    </row>
    <row r="884" spans="2:7" ht="15.75">
      <c r="B884" s="49">
        <v>44959</v>
      </c>
      <c r="C884" s="50">
        <v>7.6599999999999993</v>
      </c>
      <c r="D884" s="50">
        <v>8.8327793490000008</v>
      </c>
      <c r="E884" s="40">
        <f t="shared" si="26"/>
        <v>0.15310435365535269</v>
      </c>
      <c r="F884" s="39">
        <v>381260.6</v>
      </c>
      <c r="G884" s="73">
        <f t="shared" si="27"/>
        <v>2.6476456999999991</v>
      </c>
    </row>
    <row r="885" spans="2:7" ht="15.75">
      <c r="B885" s="49">
        <v>44958</v>
      </c>
      <c r="C885" s="50">
        <v>7.7969999999999997</v>
      </c>
      <c r="D885" s="50">
        <v>8.8440686880000001</v>
      </c>
      <c r="E885" s="40">
        <f t="shared" si="26"/>
        <v>0.13429122585609865</v>
      </c>
      <c r="F885" s="39">
        <v>120596.6</v>
      </c>
      <c r="G885" s="73">
        <f t="shared" si="27"/>
        <v>2.3378439299999996</v>
      </c>
    </row>
    <row r="886" spans="2:7" ht="15.75">
      <c r="B886" s="49">
        <v>44957</v>
      </c>
      <c r="C886" s="50">
        <v>7.92</v>
      </c>
      <c r="D886" s="50">
        <v>8.841238241000001</v>
      </c>
      <c r="E886" s="40">
        <f t="shared" si="26"/>
        <v>0.11631795972222236</v>
      </c>
      <c r="F886" s="39">
        <v>128105.9</v>
      </c>
      <c r="G886" s="73">
        <f t="shared" si="27"/>
        <v>2.8969791300000001</v>
      </c>
    </row>
    <row r="887" spans="2:7" ht="15.75">
      <c r="B887" s="49">
        <v>44956</v>
      </c>
      <c r="C887" s="50">
        <v>7.93</v>
      </c>
      <c r="D887" s="50">
        <v>8.9262144869999993</v>
      </c>
      <c r="E887" s="40">
        <f t="shared" si="26"/>
        <v>0.12562603871374511</v>
      </c>
      <c r="F887" s="39">
        <v>32408.139999999996</v>
      </c>
      <c r="G887" s="73">
        <f t="shared" si="27"/>
        <v>2.9889472300000004</v>
      </c>
    </row>
    <row r="888" spans="2:7" ht="15.75">
      <c r="B888" s="49">
        <v>44953</v>
      </c>
      <c r="C888" s="50">
        <v>7.944</v>
      </c>
      <c r="D888" s="50">
        <v>8.9267945960000006</v>
      </c>
      <c r="E888" s="40">
        <f t="shared" si="26"/>
        <v>0.12371533182275929</v>
      </c>
      <c r="F888" s="39">
        <v>63187.95</v>
      </c>
      <c r="G888" s="73">
        <f t="shared" si="27"/>
        <v>3.0378209900000006</v>
      </c>
    </row>
    <row r="889" spans="2:7" ht="15.75">
      <c r="B889" s="49">
        <v>44952</v>
      </c>
      <c r="C889" s="50">
        <v>7.8890000000000002</v>
      </c>
      <c r="D889" s="50">
        <v>8.954912482000001</v>
      </c>
      <c r="E889" s="40">
        <f t="shared" si="26"/>
        <v>0.13511376372163775</v>
      </c>
      <c r="F889" s="39">
        <v>87338.05</v>
      </c>
      <c r="G889" s="73">
        <f t="shared" si="27"/>
        <v>3.2354460400000007</v>
      </c>
    </row>
    <row r="890" spans="2:7" ht="15.75">
      <c r="B890" s="49">
        <v>44951</v>
      </c>
      <c r="C890" s="50">
        <v>7.8780000000000001</v>
      </c>
      <c r="D890" s="50">
        <v>8.9663601639999992</v>
      </c>
      <c r="E890" s="40">
        <f t="shared" si="26"/>
        <v>0.1381518359989844</v>
      </c>
      <c r="F890" s="39">
        <v>97127.84</v>
      </c>
      <c r="G890" s="73">
        <f t="shared" si="27"/>
        <v>3.1757127300000008</v>
      </c>
    </row>
    <row r="891" spans="2:7" ht="15.75">
      <c r="B891" s="49">
        <v>44950</v>
      </c>
      <c r="C891" s="50">
        <v>7.9090000000000007</v>
      </c>
      <c r="D891" s="50">
        <v>8.9528274670000005</v>
      </c>
      <c r="E891" s="40">
        <f t="shared" si="26"/>
        <v>0.13197970249083313</v>
      </c>
      <c r="F891" s="39">
        <v>27389.11</v>
      </c>
      <c r="G891" s="73">
        <f t="shared" si="27"/>
        <v>3.2372333900000005</v>
      </c>
    </row>
    <row r="892" spans="2:7" ht="15.75">
      <c r="B892" s="49">
        <v>44949</v>
      </c>
      <c r="C892" s="50">
        <v>7.92</v>
      </c>
      <c r="D892" s="50">
        <v>8.9255028159999998</v>
      </c>
      <c r="E892" s="40">
        <f t="shared" si="26"/>
        <v>0.12695742626262629</v>
      </c>
      <c r="F892" s="39">
        <v>193754</v>
      </c>
      <c r="G892" s="73">
        <f t="shared" si="27"/>
        <v>3.2901281800000008</v>
      </c>
    </row>
    <row r="893" spans="2:7" ht="15.75">
      <c r="B893" s="49">
        <v>44946</v>
      </c>
      <c r="C893" s="50">
        <v>7.9989999999999997</v>
      </c>
      <c r="D893" s="50">
        <v>8.9411487350000005</v>
      </c>
      <c r="E893" s="40">
        <f t="shared" si="26"/>
        <v>0.11778331478934878</v>
      </c>
      <c r="F893" s="39">
        <v>37266.33</v>
      </c>
      <c r="G893" s="73">
        <f t="shared" si="27"/>
        <v>3.1813685400000007</v>
      </c>
    </row>
    <row r="894" spans="2:7" ht="15.75">
      <c r="B894" s="49">
        <v>44945</v>
      </c>
      <c r="C894" s="50">
        <v>7.979000000000001</v>
      </c>
      <c r="D894" s="50">
        <v>8.9877898099999989</v>
      </c>
      <c r="E894" s="40">
        <f t="shared" si="26"/>
        <v>0.12643060659230443</v>
      </c>
      <c r="F894" s="39">
        <v>62986.96</v>
      </c>
      <c r="G894" s="73">
        <f t="shared" si="27"/>
        <v>3.3144809100000008</v>
      </c>
    </row>
    <row r="895" spans="2:7" ht="15.75">
      <c r="B895" s="49">
        <v>44944</v>
      </c>
      <c r="C895" s="50">
        <v>7.9590000000000005</v>
      </c>
      <c r="D895" s="50">
        <v>8.9782484450000002</v>
      </c>
      <c r="E895" s="40">
        <f t="shared" si="26"/>
        <v>0.12806237529840425</v>
      </c>
      <c r="F895" s="39">
        <v>547259.80000000005</v>
      </c>
      <c r="G895" s="73">
        <f t="shared" si="27"/>
        <v>3.5116387500000004</v>
      </c>
    </row>
    <row r="896" spans="2:7" ht="15.75">
      <c r="B896" s="49">
        <v>44943</v>
      </c>
      <c r="C896" s="50">
        <v>8</v>
      </c>
      <c r="D896" s="50">
        <v>8.9825414679999991</v>
      </c>
      <c r="E896" s="40">
        <f t="shared" si="26"/>
        <v>0.12281768349999989</v>
      </c>
      <c r="F896" s="39">
        <v>15800.37</v>
      </c>
      <c r="G896" s="73">
        <f t="shared" si="27"/>
        <v>3.0434969199999999</v>
      </c>
    </row>
    <row r="897" spans="2:7" ht="15.75">
      <c r="B897" s="49">
        <v>44942</v>
      </c>
      <c r="C897" s="50">
        <v>8</v>
      </c>
      <c r="D897" s="50">
        <v>8.9546695540000005</v>
      </c>
      <c r="E897" s="40">
        <f t="shared" si="26"/>
        <v>0.11933369425000007</v>
      </c>
      <c r="F897" s="39">
        <v>76378.94</v>
      </c>
      <c r="G897" s="73">
        <f t="shared" si="27"/>
        <v>3.1333600499999998</v>
      </c>
    </row>
    <row r="898" spans="2:7" ht="15.75">
      <c r="B898" s="49">
        <v>44939</v>
      </c>
      <c r="C898" s="50">
        <v>8.02</v>
      </c>
      <c r="D898" s="50">
        <v>8.9803821260000003</v>
      </c>
      <c r="E898" s="40">
        <f t="shared" si="26"/>
        <v>0.1197483947630924</v>
      </c>
      <c r="F898" s="39">
        <v>460732.5</v>
      </c>
      <c r="G898" s="73">
        <f t="shared" si="27"/>
        <v>3.2056402099999999</v>
      </c>
    </row>
    <row r="899" spans="2:7" ht="15.75">
      <c r="B899" s="49">
        <v>44938</v>
      </c>
      <c r="C899" s="50">
        <v>8.0980000000000008</v>
      </c>
      <c r="D899" s="50">
        <v>8.9765711330000002</v>
      </c>
      <c r="E899" s="40">
        <f t="shared" si="26"/>
        <v>0.10849236021239794</v>
      </c>
      <c r="F899" s="39">
        <v>1771.76</v>
      </c>
      <c r="G899" s="73">
        <f t="shared" si="27"/>
        <v>2.9540476099999999</v>
      </c>
    </row>
    <row r="900" spans="2:7" ht="15.75">
      <c r="B900" s="49">
        <v>44937</v>
      </c>
      <c r="C900" s="50">
        <v>8.0969999999999995</v>
      </c>
      <c r="D900" s="50">
        <v>8.9496248109999996</v>
      </c>
      <c r="E900" s="40">
        <f t="shared" si="26"/>
        <v>0.10530132283561811</v>
      </c>
      <c r="F900" s="39">
        <v>168969.1</v>
      </c>
      <c r="G900" s="73">
        <f t="shared" si="27"/>
        <v>3.0622310500000003</v>
      </c>
    </row>
    <row r="901" spans="2:7" ht="15.75">
      <c r="B901" s="49">
        <v>44936</v>
      </c>
      <c r="C901" s="50">
        <v>8.120000000000001</v>
      </c>
      <c r="D901" s="50">
        <v>8.9007847529999999</v>
      </c>
      <c r="E901" s="40">
        <f t="shared" si="26"/>
        <v>9.6155757758620508E-2</v>
      </c>
      <c r="F901" s="39">
        <v>62296.58</v>
      </c>
      <c r="G901" s="73">
        <f t="shared" si="27"/>
        <v>2.8941011000000003</v>
      </c>
    </row>
    <row r="902" spans="2:7" ht="15.75">
      <c r="B902" s="49">
        <v>44935</v>
      </c>
      <c r="C902" s="50">
        <v>8.1290000000000013</v>
      </c>
      <c r="D902" s="50">
        <v>8.8657908649999992</v>
      </c>
      <c r="E902" s="40">
        <f t="shared" si="26"/>
        <v>9.063733116004391E-2</v>
      </c>
      <c r="F902" s="39">
        <v>10571.98</v>
      </c>
      <c r="G902" s="73">
        <f t="shared" si="27"/>
        <v>2.9218190699999997</v>
      </c>
    </row>
    <row r="903" spans="2:7" ht="15.75">
      <c r="B903" s="49">
        <v>44932</v>
      </c>
      <c r="C903" s="50">
        <v>8.1479999999999997</v>
      </c>
      <c r="D903" s="50">
        <v>8.8568813520000003</v>
      </c>
      <c r="E903" s="40">
        <f t="shared" si="26"/>
        <v>8.7000656848306379E-2</v>
      </c>
      <c r="F903" s="39">
        <v>25117.32</v>
      </c>
      <c r="G903" s="73">
        <f t="shared" si="27"/>
        <v>3.0232073899999996</v>
      </c>
    </row>
    <row r="904" spans="2:7" ht="15.75">
      <c r="B904" s="49">
        <v>44931</v>
      </c>
      <c r="C904" s="50">
        <v>8.17</v>
      </c>
      <c r="D904" s="50">
        <v>8.8222170890000005</v>
      </c>
      <c r="E904" s="40">
        <f t="shared" si="26"/>
        <v>7.9830733047735691E-2</v>
      </c>
      <c r="F904" s="39">
        <v>24547.759999999998</v>
      </c>
      <c r="G904" s="73">
        <f t="shared" si="27"/>
        <v>3.0731160200000001</v>
      </c>
    </row>
    <row r="905" spans="2:7" ht="15.75">
      <c r="B905" s="49">
        <v>44930</v>
      </c>
      <c r="C905" s="50">
        <v>8.1720000000000006</v>
      </c>
      <c r="D905" s="50">
        <v>8.791593219000001</v>
      </c>
      <c r="E905" s="40">
        <f t="shared" si="26"/>
        <v>7.5819042951541959E-2</v>
      </c>
      <c r="F905" s="39">
        <v>22778.11</v>
      </c>
      <c r="G905" s="73">
        <f t="shared" si="27"/>
        <v>3.1329919199999998</v>
      </c>
    </row>
    <row r="906" spans="2:7" ht="15.75">
      <c r="B906" s="49">
        <v>44929</v>
      </c>
      <c r="C906" s="50">
        <v>7.99</v>
      </c>
      <c r="D906" s="50">
        <v>8.8098497699999996</v>
      </c>
      <c r="E906" s="40">
        <f t="shared" si="26"/>
        <v>0.10260948310387974</v>
      </c>
      <c r="F906" s="39">
        <v>71458.83</v>
      </c>
      <c r="G906" s="73">
        <f t="shared" si="27"/>
        <v>3.2016892400000003</v>
      </c>
    </row>
    <row r="907" spans="2:7" ht="15.75">
      <c r="B907" s="49">
        <v>44928</v>
      </c>
      <c r="C907" s="50">
        <v>7.9749999999999996</v>
      </c>
      <c r="D907" s="50">
        <v>8.8482709279999998</v>
      </c>
      <c r="E907" s="40">
        <f t="shared" ref="E907:E970" si="28">D907/C907-1</f>
        <v>0.10950105680250788</v>
      </c>
      <c r="F907" s="39">
        <v>679731.8</v>
      </c>
      <c r="G907" s="73">
        <f t="shared" ref="G907:G970" si="29">SUM(F907:F928)/1000000</f>
        <v>3.1325337200000005</v>
      </c>
    </row>
    <row r="908" spans="2:7" ht="15.75">
      <c r="B908" s="49">
        <v>44924</v>
      </c>
      <c r="C908" s="50">
        <v>8.15</v>
      </c>
      <c r="D908" s="50">
        <v>8.8846975070000003</v>
      </c>
      <c r="E908" s="40">
        <f t="shared" si="28"/>
        <v>9.0146933374233074E-2</v>
      </c>
      <c r="F908" s="39">
        <v>220074</v>
      </c>
      <c r="G908" s="73">
        <f t="shared" si="29"/>
        <v>2.8717512200000002</v>
      </c>
    </row>
    <row r="909" spans="2:7" ht="15.75">
      <c r="B909" s="49">
        <v>44923</v>
      </c>
      <c r="C909" s="50">
        <v>8.09</v>
      </c>
      <c r="D909" s="50">
        <v>8.9828148589999994</v>
      </c>
      <c r="E909" s="40">
        <f t="shared" si="28"/>
        <v>0.11036030395550056</v>
      </c>
      <c r="F909" s="39">
        <v>81281.899999999994</v>
      </c>
      <c r="G909" s="73">
        <f t="shared" si="29"/>
        <v>2.8547533200000004</v>
      </c>
    </row>
    <row r="910" spans="2:7" ht="15.75">
      <c r="B910" s="49">
        <v>44922</v>
      </c>
      <c r="C910" s="50">
        <v>8.09</v>
      </c>
      <c r="D910" s="50">
        <v>8.935568055000001</v>
      </c>
      <c r="E910" s="40">
        <f t="shared" si="28"/>
        <v>0.10452015512979007</v>
      </c>
      <c r="F910" s="39">
        <v>260813</v>
      </c>
      <c r="G910" s="73">
        <f t="shared" si="29"/>
        <v>2.8694806999999996</v>
      </c>
    </row>
    <row r="911" spans="2:7" ht="15.75">
      <c r="B911" s="49">
        <v>44921</v>
      </c>
      <c r="C911" s="50">
        <v>8.1470000000000002</v>
      </c>
      <c r="D911" s="50">
        <v>8.9304129119999995</v>
      </c>
      <c r="E911" s="40">
        <f t="shared" si="28"/>
        <v>9.6159679882165117E-2</v>
      </c>
      <c r="F911" s="39">
        <v>27604.74</v>
      </c>
      <c r="G911" s="73">
        <f t="shared" si="29"/>
        <v>2.6850027699999996</v>
      </c>
    </row>
    <row r="912" spans="2:7" ht="15.75">
      <c r="B912" s="49">
        <v>44918</v>
      </c>
      <c r="C912" s="50">
        <v>8</v>
      </c>
      <c r="D912" s="50">
        <v>8.9235501369999994</v>
      </c>
      <c r="E912" s="40">
        <f t="shared" si="28"/>
        <v>0.11544376712499993</v>
      </c>
      <c r="F912" s="39">
        <v>158648.5</v>
      </c>
      <c r="G912" s="73">
        <f t="shared" si="29"/>
        <v>2.8754520299999995</v>
      </c>
    </row>
    <row r="913" spans="2:7" ht="15.75">
      <c r="B913" s="49">
        <v>44917</v>
      </c>
      <c r="C913" s="50">
        <v>8.1859999999999999</v>
      </c>
      <c r="D913" s="50">
        <v>8.8858689670000004</v>
      </c>
      <c r="E913" s="40">
        <f t="shared" si="28"/>
        <v>8.5495842536037259E-2</v>
      </c>
      <c r="F913" s="39">
        <v>80283.899999999994</v>
      </c>
      <c r="G913" s="73">
        <f t="shared" si="29"/>
        <v>3.0634874299999995</v>
      </c>
    </row>
    <row r="914" spans="2:7" ht="15.75">
      <c r="B914" s="49">
        <v>44916</v>
      </c>
      <c r="C914" s="50">
        <v>8.1999999999999993</v>
      </c>
      <c r="D914" s="50">
        <v>8.8633583470000001</v>
      </c>
      <c r="E914" s="40">
        <f t="shared" si="28"/>
        <v>8.0897359390244006E-2</v>
      </c>
      <c r="F914" s="39">
        <v>84994.36</v>
      </c>
      <c r="G914" s="73">
        <f t="shared" si="29"/>
        <v>3.4247823299999993</v>
      </c>
    </row>
    <row r="915" spans="2:7" ht="15.75">
      <c r="B915" s="49">
        <v>44915</v>
      </c>
      <c r="C915" s="50">
        <v>8.120000000000001</v>
      </c>
      <c r="D915" s="50">
        <v>8.866442009</v>
      </c>
      <c r="E915" s="40">
        <f t="shared" si="28"/>
        <v>9.1926355788177316E-2</v>
      </c>
      <c r="F915" s="39">
        <v>170378.7</v>
      </c>
      <c r="G915" s="73">
        <f t="shared" si="29"/>
        <v>3.3891961799999994</v>
      </c>
    </row>
    <row r="916" spans="2:7" ht="15.75">
      <c r="B916" s="49">
        <v>44914</v>
      </c>
      <c r="C916" s="50">
        <v>8.1</v>
      </c>
      <c r="D916" s="50">
        <v>8.8114469339999992</v>
      </c>
      <c r="E916" s="40">
        <f t="shared" si="28"/>
        <v>8.7832954814814679E-2</v>
      </c>
      <c r="F916" s="39">
        <v>260144.8</v>
      </c>
      <c r="G916" s="73">
        <f t="shared" si="29"/>
        <v>3.2682256899999995</v>
      </c>
    </row>
    <row r="917" spans="2:7" ht="15.75">
      <c r="B917" s="49">
        <v>44911</v>
      </c>
      <c r="C917" s="50">
        <v>8.1989999999999998</v>
      </c>
      <c r="D917" s="50">
        <v>8.809318385000001</v>
      </c>
      <c r="E917" s="40">
        <f t="shared" si="28"/>
        <v>7.4438149164532508E-2</v>
      </c>
      <c r="F917" s="39">
        <v>79117.97</v>
      </c>
      <c r="G917" s="73">
        <f t="shared" si="29"/>
        <v>3.0563481400000003</v>
      </c>
    </row>
    <row r="918" spans="2:7" ht="15.75">
      <c r="B918" s="49">
        <v>44910</v>
      </c>
      <c r="C918" s="50">
        <v>8.1980000000000004</v>
      </c>
      <c r="D918" s="50">
        <v>8.8390636150000006</v>
      </c>
      <c r="E918" s="40">
        <f t="shared" si="28"/>
        <v>7.8197562210295279E-2</v>
      </c>
      <c r="F918" s="39">
        <v>105663.5</v>
      </c>
      <c r="G918" s="73">
        <f t="shared" si="29"/>
        <v>3.0774914699999996</v>
      </c>
    </row>
    <row r="919" spans="2:7" ht="15.75">
      <c r="B919" s="49">
        <v>44909</v>
      </c>
      <c r="C919" s="50">
        <v>8.1999999999999993</v>
      </c>
      <c r="D919" s="50">
        <v>8.8159841560000007</v>
      </c>
      <c r="E919" s="40">
        <f t="shared" si="28"/>
        <v>7.5120019024390361E-2</v>
      </c>
      <c r="F919" s="39">
        <v>148659.1</v>
      </c>
      <c r="G919" s="73">
        <f t="shared" si="29"/>
        <v>3.0043947499999994</v>
      </c>
    </row>
    <row r="920" spans="2:7" ht="15.75">
      <c r="B920" s="49">
        <v>44908</v>
      </c>
      <c r="C920" s="50">
        <v>8.1840000000000011</v>
      </c>
      <c r="D920" s="50">
        <v>8.8191442519999992</v>
      </c>
      <c r="E920" s="40">
        <f t="shared" si="28"/>
        <v>7.7608046432062316E-2</v>
      </c>
      <c r="F920" s="39">
        <v>209139.9</v>
      </c>
      <c r="G920" s="73">
        <f t="shared" si="29"/>
        <v>2.8933234099999994</v>
      </c>
    </row>
    <row r="921" spans="2:7" ht="15.75">
      <c r="B921" s="49">
        <v>44907</v>
      </c>
      <c r="C921" s="50">
        <v>8.0500000000000007</v>
      </c>
      <c r="D921" s="50">
        <v>8.8437080609999992</v>
      </c>
      <c r="E921" s="40">
        <f t="shared" si="28"/>
        <v>9.859727465838497E-2</v>
      </c>
      <c r="F921" s="39">
        <v>109955.2</v>
      </c>
      <c r="G921" s="73">
        <f t="shared" si="29"/>
        <v>2.7931882099999994</v>
      </c>
    </row>
    <row r="922" spans="2:7" ht="15.75">
      <c r="B922" s="49">
        <v>44904</v>
      </c>
      <c r="C922" s="50">
        <v>8.4</v>
      </c>
      <c r="D922" s="50">
        <v>8.8917147920000001</v>
      </c>
      <c r="E922" s="40">
        <f t="shared" si="28"/>
        <v>5.853747523809516E-2</v>
      </c>
      <c r="F922" s="39">
        <v>839.15</v>
      </c>
      <c r="G922" s="73">
        <f t="shared" si="29"/>
        <v>2.6841281899999996</v>
      </c>
    </row>
    <row r="923" spans="2:7" ht="15.75">
      <c r="B923" s="49">
        <v>44903</v>
      </c>
      <c r="C923" s="50">
        <v>8.14</v>
      </c>
      <c r="D923" s="50">
        <v>8.9243898999999995</v>
      </c>
      <c r="E923" s="40">
        <f t="shared" si="28"/>
        <v>9.6362395577395343E-2</v>
      </c>
      <c r="F923" s="39">
        <v>90014.55</v>
      </c>
      <c r="G923" s="73">
        <f t="shared" si="29"/>
        <v>2.6842715699999995</v>
      </c>
    </row>
    <row r="924" spans="2:7" ht="15.75">
      <c r="B924" s="49">
        <v>44902</v>
      </c>
      <c r="C924" s="50">
        <v>8.1</v>
      </c>
      <c r="D924" s="50">
        <v>8.9269244089999997</v>
      </c>
      <c r="E924" s="40">
        <f t="shared" si="28"/>
        <v>0.10208943320987651</v>
      </c>
      <c r="F924" s="39">
        <v>111960.3</v>
      </c>
      <c r="G924" s="73">
        <f t="shared" si="29"/>
        <v>2.6343453599999989</v>
      </c>
    </row>
    <row r="925" spans="2:7" ht="15.75">
      <c r="B925" s="49">
        <v>44901</v>
      </c>
      <c r="C925" s="50">
        <v>8.1</v>
      </c>
      <c r="D925" s="50">
        <v>8.9122462589999998</v>
      </c>
      <c r="E925" s="40">
        <f t="shared" si="28"/>
        <v>0.10027731592592604</v>
      </c>
      <c r="F925" s="39">
        <v>75025.95</v>
      </c>
      <c r="G925" s="73">
        <f t="shared" si="29"/>
        <v>2.5234652399999997</v>
      </c>
    </row>
    <row r="926" spans="2:7" ht="15.75">
      <c r="B926" s="49">
        <v>44900</v>
      </c>
      <c r="C926" s="50">
        <v>8.157</v>
      </c>
      <c r="D926" s="50">
        <v>8.9359544779999993</v>
      </c>
      <c r="E926" s="40">
        <f t="shared" si="28"/>
        <v>9.5495216133382188E-2</v>
      </c>
      <c r="F926" s="39">
        <v>84423.66</v>
      </c>
      <c r="G926" s="73">
        <f t="shared" si="29"/>
        <v>2.4498785799999991</v>
      </c>
    </row>
    <row r="927" spans="2:7" ht="15.75">
      <c r="B927" s="49">
        <v>44897</v>
      </c>
      <c r="C927" s="50">
        <v>8.1999999999999993</v>
      </c>
      <c r="D927" s="50">
        <v>8.9708902239999997</v>
      </c>
      <c r="E927" s="40">
        <f t="shared" si="28"/>
        <v>9.401100292682929E-2</v>
      </c>
      <c r="F927" s="39">
        <v>91475.43</v>
      </c>
      <c r="G927" s="73">
        <f t="shared" si="29"/>
        <v>2.3659957599999997</v>
      </c>
    </row>
    <row r="928" spans="2:7" ht="15.75">
      <c r="B928" s="49">
        <v>44896</v>
      </c>
      <c r="C928" s="50">
        <v>8.26</v>
      </c>
      <c r="D928" s="50">
        <v>8.9467311140000003</v>
      </c>
      <c r="E928" s="40">
        <f t="shared" si="28"/>
        <v>8.3139360048426258E-2</v>
      </c>
      <c r="F928" s="39">
        <v>2303.31</v>
      </c>
      <c r="G928" s="73">
        <f t="shared" si="29"/>
        <v>2.2750653299999999</v>
      </c>
    </row>
    <row r="929" spans="2:7" ht="15.75">
      <c r="B929" s="49">
        <v>44895</v>
      </c>
      <c r="C929" s="50">
        <v>8.2409999999999997</v>
      </c>
      <c r="D929" s="50">
        <v>8.9655539090000005</v>
      </c>
      <c r="E929" s="40">
        <f t="shared" si="28"/>
        <v>8.7920629656595084E-2</v>
      </c>
      <c r="F929" s="39">
        <v>418949.3</v>
      </c>
      <c r="G929" s="73">
        <f t="shared" si="29"/>
        <v>2.4653050200000002</v>
      </c>
    </row>
    <row r="930" spans="2:7" ht="15.75">
      <c r="B930" s="49">
        <v>44894</v>
      </c>
      <c r="C930" s="50">
        <v>8.2390000000000008</v>
      </c>
      <c r="D930" s="50">
        <v>9.0078126300000001</v>
      </c>
      <c r="E930" s="40">
        <f t="shared" si="28"/>
        <v>9.3313828134482302E-2</v>
      </c>
      <c r="F930" s="39">
        <v>203076.1</v>
      </c>
      <c r="G930" s="73">
        <f t="shared" si="29"/>
        <v>2.0477237600000002</v>
      </c>
    </row>
    <row r="931" spans="2:7" ht="15.75">
      <c r="B931" s="49">
        <v>44893</v>
      </c>
      <c r="C931" s="50">
        <v>8.2349999999999994</v>
      </c>
      <c r="D931" s="50">
        <v>8.9173634130000003</v>
      </c>
      <c r="E931" s="40">
        <f t="shared" si="28"/>
        <v>8.2861373770491964E-2</v>
      </c>
      <c r="F931" s="39">
        <v>96009.279999999999</v>
      </c>
      <c r="G931" s="73">
        <f t="shared" si="29"/>
        <v>1.8724566400000002</v>
      </c>
    </row>
    <row r="932" spans="2:7" ht="15.75">
      <c r="B932" s="49">
        <v>44890</v>
      </c>
      <c r="C932" s="50">
        <v>8.3989999999999991</v>
      </c>
      <c r="D932" s="50">
        <v>8.8874917159999995</v>
      </c>
      <c r="E932" s="40">
        <f t="shared" si="28"/>
        <v>5.8160699607096245E-2</v>
      </c>
      <c r="F932" s="39">
        <v>76335.070000000007</v>
      </c>
      <c r="G932" s="73">
        <f t="shared" si="29"/>
        <v>1.7768973600000002</v>
      </c>
    </row>
    <row r="933" spans="2:7" ht="15.75">
      <c r="B933" s="49">
        <v>44889</v>
      </c>
      <c r="C933" s="50">
        <v>8.3989999999999991</v>
      </c>
      <c r="D933" s="50">
        <v>8.9305000860000003</v>
      </c>
      <c r="E933" s="40">
        <f t="shared" si="28"/>
        <v>6.32813532563401E-2</v>
      </c>
      <c r="F933" s="39">
        <v>218054</v>
      </c>
      <c r="G933" s="73">
        <f t="shared" si="29"/>
        <v>1.7006522900000001</v>
      </c>
    </row>
    <row r="934" spans="2:7" ht="15.75">
      <c r="B934" s="49">
        <v>44888</v>
      </c>
      <c r="C934" s="50">
        <v>8.4</v>
      </c>
      <c r="D934" s="50">
        <v>8.8895178759999993</v>
      </c>
      <c r="E934" s="40">
        <f t="shared" si="28"/>
        <v>5.8275937619047591E-2</v>
      </c>
      <c r="F934" s="39">
        <v>346683.9</v>
      </c>
      <c r="G934" s="73">
        <f t="shared" si="29"/>
        <v>1.5049298200000001</v>
      </c>
    </row>
    <row r="935" spans="2:7" ht="15.75">
      <c r="B935" s="49">
        <v>44887</v>
      </c>
      <c r="C935" s="50">
        <v>8.7200000000000006</v>
      </c>
      <c r="D935" s="50">
        <v>8.9168364669999995</v>
      </c>
      <c r="E935" s="40">
        <f t="shared" si="28"/>
        <v>2.2572989334862292E-2</v>
      </c>
      <c r="F935" s="39">
        <v>441578.8</v>
      </c>
      <c r="G935" s="73">
        <f t="shared" si="29"/>
        <v>1.1842277100000003</v>
      </c>
    </row>
    <row r="936" spans="2:7" ht="15.75">
      <c r="B936" s="49">
        <v>44886</v>
      </c>
      <c r="C936" s="50">
        <v>8.9909999999999997</v>
      </c>
      <c r="D936" s="50">
        <v>8.9645845749999999</v>
      </c>
      <c r="E936" s="40">
        <f t="shared" si="28"/>
        <v>-2.9379852074296053E-3</v>
      </c>
      <c r="F936" s="39">
        <v>49408.21</v>
      </c>
      <c r="G936" s="73">
        <f t="shared" si="29"/>
        <v>0.7775787500000001</v>
      </c>
    </row>
    <row r="937" spans="2:7" ht="15.75">
      <c r="B937" s="49">
        <v>44883</v>
      </c>
      <c r="C937" s="50">
        <v>8.9909999999999997</v>
      </c>
      <c r="D937" s="50">
        <v>8.944075401000001</v>
      </c>
      <c r="E937" s="40">
        <f t="shared" si="28"/>
        <v>-5.2190633967299505E-3</v>
      </c>
      <c r="F937" s="39">
        <v>49408.21</v>
      </c>
      <c r="G937" s="73">
        <f t="shared" si="29"/>
        <v>0.83874544000000018</v>
      </c>
    </row>
    <row r="938" spans="2:7" ht="15.75">
      <c r="B938" s="49">
        <v>44882</v>
      </c>
      <c r="C938" s="50">
        <v>8.995000000000001</v>
      </c>
      <c r="D938" s="50">
        <v>8.9722891239999996</v>
      </c>
      <c r="E938" s="40">
        <f t="shared" si="28"/>
        <v>-2.5248333518622657E-3</v>
      </c>
      <c r="F938" s="39">
        <v>48267.25</v>
      </c>
      <c r="G938" s="73">
        <f t="shared" si="29"/>
        <v>0.80437778000000004</v>
      </c>
    </row>
    <row r="939" spans="2:7" ht="15.75">
      <c r="B939" s="49">
        <v>44881</v>
      </c>
      <c r="C939" s="50">
        <v>8.9969999999999999</v>
      </c>
      <c r="D939" s="50">
        <v>8.9703861210000007</v>
      </c>
      <c r="E939" s="40">
        <f t="shared" si="28"/>
        <v>-2.9580836945647393E-3</v>
      </c>
      <c r="F939" s="39">
        <v>100261.3</v>
      </c>
      <c r="G939" s="73">
        <f t="shared" si="29"/>
        <v>0.77530098000000014</v>
      </c>
    </row>
    <row r="940" spans="2:7" ht="15.75">
      <c r="B940" s="49">
        <v>44879</v>
      </c>
      <c r="C940" s="50">
        <v>8.9989999999999988</v>
      </c>
      <c r="D940" s="50">
        <v>9.0051883589999999</v>
      </c>
      <c r="E940" s="40">
        <f t="shared" si="28"/>
        <v>6.8767185242823992E-4</v>
      </c>
      <c r="F940" s="39">
        <v>32566.780000000002</v>
      </c>
      <c r="G940" s="73">
        <f t="shared" si="29"/>
        <v>0.82485327999999991</v>
      </c>
    </row>
    <row r="941" spans="2:7" ht="15.75">
      <c r="B941" s="49">
        <v>44876</v>
      </c>
      <c r="C941" s="50">
        <v>8.8970000000000002</v>
      </c>
      <c r="D941" s="50">
        <v>8.9352313510000005</v>
      </c>
      <c r="E941" s="40">
        <f t="shared" si="28"/>
        <v>4.2971058783860538E-3</v>
      </c>
      <c r="F941" s="39">
        <v>37587.760000000002</v>
      </c>
      <c r="G941" s="73">
        <f t="shared" si="29"/>
        <v>0.8591350499999999</v>
      </c>
    </row>
    <row r="942" spans="2:7" ht="15.75">
      <c r="B942" s="49">
        <v>44875</v>
      </c>
      <c r="C942" s="50">
        <v>8.9980000000000011</v>
      </c>
      <c r="D942" s="50">
        <v>8.9426567979999998</v>
      </c>
      <c r="E942" s="40">
        <f t="shared" si="28"/>
        <v>-6.1506114692154723E-3</v>
      </c>
      <c r="F942" s="39">
        <v>109004.7</v>
      </c>
      <c r="G942" s="73">
        <f t="shared" si="29"/>
        <v>0.83719973999999997</v>
      </c>
    </row>
    <row r="943" spans="2:7" ht="15.75">
      <c r="B943" s="49">
        <v>44874</v>
      </c>
      <c r="C943" s="50">
        <v>8.9</v>
      </c>
      <c r="D943" s="50">
        <v>9.0591994759999999</v>
      </c>
      <c r="E943" s="40">
        <f t="shared" si="28"/>
        <v>1.7887581573033717E-2</v>
      </c>
      <c r="F943" s="39">
        <v>895.18</v>
      </c>
      <c r="G943" s="73">
        <f t="shared" si="29"/>
        <v>0.77333898000000001</v>
      </c>
    </row>
    <row r="944" spans="2:7" ht="15.75">
      <c r="B944" s="49">
        <v>44873</v>
      </c>
      <c r="C944" s="50">
        <v>8.9980000000000011</v>
      </c>
      <c r="D944" s="50">
        <v>9.0699810330000012</v>
      </c>
      <c r="E944" s="40">
        <f t="shared" si="28"/>
        <v>7.9996702600577674E-3</v>
      </c>
      <c r="F944" s="39">
        <v>982.53</v>
      </c>
      <c r="G944" s="73">
        <f t="shared" si="29"/>
        <v>0.78278979000000004</v>
      </c>
    </row>
    <row r="945" spans="2:7" ht="15.75">
      <c r="B945" s="49">
        <v>44872</v>
      </c>
      <c r="C945" s="50">
        <v>8.9989999999999988</v>
      </c>
      <c r="D945" s="50">
        <v>9.067212035999999</v>
      </c>
      <c r="E945" s="40">
        <f t="shared" si="28"/>
        <v>7.5799573285921795E-3</v>
      </c>
      <c r="F945" s="39">
        <v>40088.339999999997</v>
      </c>
      <c r="G945" s="73">
        <f t="shared" si="29"/>
        <v>0.78760179000000008</v>
      </c>
    </row>
    <row r="946" spans="2:7" ht="15.75">
      <c r="B946" s="49">
        <v>44869</v>
      </c>
      <c r="C946" s="50">
        <v>9.0090000000000003</v>
      </c>
      <c r="D946" s="50">
        <v>9.1105868030000003</v>
      </c>
      <c r="E946" s="40">
        <f t="shared" si="28"/>
        <v>1.1276146409146426E-2</v>
      </c>
      <c r="F946" s="39">
        <v>1080.18</v>
      </c>
      <c r="G946" s="73">
        <f t="shared" si="29"/>
        <v>0.74909954999999995</v>
      </c>
    </row>
    <row r="947" spans="2:7" ht="15.75">
      <c r="B947" s="49">
        <v>44868</v>
      </c>
      <c r="C947" s="50">
        <v>9.0030000000000001</v>
      </c>
      <c r="D947" s="50">
        <v>9.1109598080000005</v>
      </c>
      <c r="E947" s="40">
        <f t="shared" si="28"/>
        <v>1.1991537043207767E-2</v>
      </c>
      <c r="F947" s="39">
        <v>1439.29</v>
      </c>
      <c r="G947" s="73">
        <f t="shared" si="29"/>
        <v>0.74923996999999998</v>
      </c>
    </row>
    <row r="948" spans="2:7" ht="15.75">
      <c r="B948" s="49">
        <v>44866</v>
      </c>
      <c r="C948" s="50">
        <v>9.0139999999999993</v>
      </c>
      <c r="D948" s="50">
        <v>9.1282929690000003</v>
      </c>
      <c r="E948" s="40">
        <f t="shared" si="28"/>
        <v>1.2679495118704365E-2</v>
      </c>
      <c r="F948" s="39">
        <v>540.84</v>
      </c>
      <c r="G948" s="73">
        <f t="shared" si="29"/>
        <v>0.74892265999999996</v>
      </c>
    </row>
    <row r="949" spans="2:7" ht="15.75">
      <c r="B949" s="49">
        <v>44865</v>
      </c>
      <c r="C949" s="50">
        <v>9.1280000000000001</v>
      </c>
      <c r="D949" s="50">
        <v>9.129961496</v>
      </c>
      <c r="E949" s="40">
        <f t="shared" si="28"/>
        <v>2.14887817703735E-4</v>
      </c>
      <c r="F949" s="39">
        <v>545</v>
      </c>
      <c r="G949" s="73">
        <f t="shared" si="29"/>
        <v>0.74847582000000001</v>
      </c>
    </row>
    <row r="950" spans="2:7" ht="15.75">
      <c r="B950" s="49">
        <v>44862</v>
      </c>
      <c r="C950" s="50">
        <v>9.1290000000000013</v>
      </c>
      <c r="D950" s="50">
        <v>9.1697934700000001</v>
      </c>
      <c r="E950" s="40">
        <f t="shared" si="28"/>
        <v>4.468558440135606E-3</v>
      </c>
      <c r="F950" s="39">
        <v>192543</v>
      </c>
      <c r="G950" s="73">
        <f t="shared" si="29"/>
        <v>0.7575106800000001</v>
      </c>
    </row>
    <row r="951" spans="2:7" ht="15.75">
      <c r="B951" s="49">
        <v>44861</v>
      </c>
      <c r="C951" s="50">
        <v>9.1180000000000003</v>
      </c>
      <c r="D951" s="50">
        <v>9.1591689340000002</v>
      </c>
      <c r="E951" s="40">
        <f t="shared" si="28"/>
        <v>4.5151276595745138E-3</v>
      </c>
      <c r="F951" s="39">
        <v>1368.04</v>
      </c>
      <c r="G951" s="73">
        <f t="shared" si="29"/>
        <v>0.5708201799999999</v>
      </c>
    </row>
    <row r="952" spans="2:7" ht="15.75">
      <c r="B952" s="49">
        <v>44860</v>
      </c>
      <c r="C952" s="50">
        <v>9.35</v>
      </c>
      <c r="D952" s="50">
        <v>9.1407611640000006</v>
      </c>
      <c r="E952" s="40">
        <f t="shared" si="28"/>
        <v>-2.2378485133689785E-2</v>
      </c>
      <c r="F952" s="39">
        <v>27808.98</v>
      </c>
      <c r="G952" s="73">
        <f t="shared" si="29"/>
        <v>0.57069137999999997</v>
      </c>
    </row>
    <row r="953" spans="2:7" ht="15.75">
      <c r="B953" s="49">
        <v>44859</v>
      </c>
      <c r="C953" s="50">
        <v>9</v>
      </c>
      <c r="D953" s="50">
        <v>9.1606785479999999</v>
      </c>
      <c r="E953" s="40">
        <f t="shared" si="28"/>
        <v>1.7853171999999917E-2</v>
      </c>
      <c r="F953" s="39">
        <v>450</v>
      </c>
      <c r="G953" s="73">
        <f t="shared" si="29"/>
        <v>0.55862752999999998</v>
      </c>
    </row>
    <row r="954" spans="2:7" ht="15.75">
      <c r="B954" s="49">
        <v>44858</v>
      </c>
      <c r="C954" s="50">
        <v>9</v>
      </c>
      <c r="D954" s="50">
        <v>9.1608798389999997</v>
      </c>
      <c r="E954" s="40">
        <f t="shared" si="28"/>
        <v>1.7875537666666608E-2</v>
      </c>
      <c r="F954" s="39">
        <v>90</v>
      </c>
      <c r="G954" s="73">
        <f t="shared" si="29"/>
        <v>0.56035013</v>
      </c>
    </row>
    <row r="955" spans="2:7" ht="15.75">
      <c r="B955" s="49">
        <v>44855</v>
      </c>
      <c r="C955" s="50">
        <v>9</v>
      </c>
      <c r="D955" s="50">
        <v>9.1824851589999987</v>
      </c>
      <c r="E955" s="40">
        <f t="shared" si="28"/>
        <v>2.0276128777777735E-2</v>
      </c>
      <c r="F955" s="39">
        <v>22331.53</v>
      </c>
      <c r="G955" s="73">
        <f t="shared" si="29"/>
        <v>0.56054464999999998</v>
      </c>
    </row>
    <row r="956" spans="2:7" ht="15.75">
      <c r="B956" s="49">
        <v>44854</v>
      </c>
      <c r="C956" s="50">
        <v>9.0939999999999994</v>
      </c>
      <c r="D956" s="50">
        <v>9.1686977039999995</v>
      </c>
      <c r="E956" s="40">
        <f t="shared" si="28"/>
        <v>8.2139546954036469E-3</v>
      </c>
      <c r="F956" s="39">
        <v>25981.79</v>
      </c>
      <c r="G956" s="73">
        <f t="shared" si="29"/>
        <v>0.53906246999999985</v>
      </c>
    </row>
    <row r="957" spans="2:7" ht="15.75">
      <c r="B957" s="49">
        <v>44853</v>
      </c>
      <c r="C957" s="50">
        <v>9.0169999999999995</v>
      </c>
      <c r="D957" s="50">
        <v>9.1673730669999998</v>
      </c>
      <c r="E957" s="40">
        <f t="shared" si="28"/>
        <v>1.6676618276588728E-2</v>
      </c>
      <c r="F957" s="39">
        <v>34929.839999999997</v>
      </c>
      <c r="G957" s="73">
        <f t="shared" si="29"/>
        <v>0.51724445999999991</v>
      </c>
    </row>
    <row r="958" spans="2:7" ht="15.75">
      <c r="B958" s="49">
        <v>44852</v>
      </c>
      <c r="C958" s="50">
        <v>9.09</v>
      </c>
      <c r="D958" s="50">
        <v>9.167424393000001</v>
      </c>
      <c r="E958" s="40">
        <f t="shared" si="28"/>
        <v>8.5175349834984981E-3</v>
      </c>
      <c r="F958" s="39">
        <v>110574.9</v>
      </c>
      <c r="G958" s="73">
        <f t="shared" si="29"/>
        <v>0.48529108999999993</v>
      </c>
    </row>
    <row r="959" spans="2:7" ht="15.75">
      <c r="B959" s="49">
        <v>44851</v>
      </c>
      <c r="C959" s="50">
        <v>9.093</v>
      </c>
      <c r="D959" s="50">
        <v>9.1553714549999992</v>
      </c>
      <c r="E959" s="40">
        <f t="shared" si="28"/>
        <v>6.8592824150444098E-3</v>
      </c>
      <c r="F959" s="39">
        <v>15040.55</v>
      </c>
      <c r="G959" s="73">
        <f t="shared" si="29"/>
        <v>0.43256744999999996</v>
      </c>
    </row>
    <row r="960" spans="2:7" ht="15.75">
      <c r="B960" s="49">
        <v>44848</v>
      </c>
      <c r="C960" s="50">
        <v>9.0950000000000006</v>
      </c>
      <c r="D960" s="50">
        <v>9.1352650739999994</v>
      </c>
      <c r="E960" s="40">
        <f t="shared" si="28"/>
        <v>4.4271659153378717E-3</v>
      </c>
      <c r="F960" s="39">
        <v>19190.45</v>
      </c>
      <c r="G960" s="73">
        <f t="shared" si="29"/>
        <v>0.41829528999999999</v>
      </c>
    </row>
    <row r="961" spans="2:7" ht="15.75">
      <c r="B961" s="49">
        <v>44847</v>
      </c>
      <c r="C961" s="50">
        <v>9.0950000000000006</v>
      </c>
      <c r="D961" s="50">
        <v>9.1296686400000002</v>
      </c>
      <c r="E961" s="40">
        <f t="shared" si="28"/>
        <v>3.811835074216452E-3</v>
      </c>
      <c r="F961" s="39">
        <v>149813.6</v>
      </c>
      <c r="G961" s="73">
        <f t="shared" si="29"/>
        <v>0.40045324999999993</v>
      </c>
    </row>
    <row r="962" spans="2:7" ht="15.75">
      <c r="B962" s="49">
        <v>44845</v>
      </c>
      <c r="C962" s="50">
        <v>9.15</v>
      </c>
      <c r="D962" s="50">
        <v>9.1269751729999999</v>
      </c>
      <c r="E962" s="40">
        <f t="shared" si="28"/>
        <v>-2.5163745355191169E-3</v>
      </c>
      <c r="F962" s="39">
        <v>66848.55</v>
      </c>
      <c r="G962" s="73">
        <f t="shared" si="29"/>
        <v>0.25190312000000004</v>
      </c>
    </row>
    <row r="963" spans="2:7" ht="15.75">
      <c r="B963" s="49">
        <v>44844</v>
      </c>
      <c r="C963" s="50">
        <v>9.3109999999999999</v>
      </c>
      <c r="D963" s="50">
        <v>9.1326051219999993</v>
      </c>
      <c r="E963" s="40">
        <f t="shared" si="28"/>
        <v>-1.9159583073783737E-2</v>
      </c>
      <c r="F963" s="39">
        <v>15652.45</v>
      </c>
      <c r="G963" s="73">
        <f t="shared" si="29"/>
        <v>0.18631804000000007</v>
      </c>
    </row>
    <row r="964" spans="2:7" ht="15.75">
      <c r="B964" s="49">
        <v>44841</v>
      </c>
      <c r="C964" s="50">
        <v>9.35</v>
      </c>
      <c r="D964" s="50">
        <v>9.1362351840000002</v>
      </c>
      <c r="E964" s="40">
        <f t="shared" si="28"/>
        <v>-2.2862547165775293E-2</v>
      </c>
      <c r="F964" s="39">
        <v>45143.94</v>
      </c>
      <c r="G964" s="73">
        <f t="shared" si="29"/>
        <v>0.19704905000000006</v>
      </c>
    </row>
    <row r="965" spans="2:7" ht="15.75">
      <c r="B965" s="49">
        <v>44840</v>
      </c>
      <c r="C965" s="50">
        <v>9.4</v>
      </c>
      <c r="D965" s="50">
        <v>9.141083858</v>
      </c>
      <c r="E965" s="40">
        <f t="shared" si="28"/>
        <v>-2.754427042553198E-2</v>
      </c>
      <c r="F965" s="39">
        <v>10345.99</v>
      </c>
      <c r="G965" s="73">
        <f t="shared" si="29"/>
        <v>0.18874265999999998</v>
      </c>
    </row>
    <row r="966" spans="2:7" ht="15.75">
      <c r="B966" s="49">
        <v>44839</v>
      </c>
      <c r="C966" s="50">
        <v>9.5</v>
      </c>
      <c r="D966" s="50">
        <v>9.1550319130000002</v>
      </c>
      <c r="E966" s="40">
        <f t="shared" si="28"/>
        <v>-3.6312430210526325E-2</v>
      </c>
      <c r="F966" s="39">
        <v>5794.53</v>
      </c>
      <c r="G966" s="73">
        <f t="shared" si="29"/>
        <v>0.18234747999999998</v>
      </c>
    </row>
    <row r="967" spans="2:7" ht="15.75">
      <c r="B967" s="49">
        <v>44838</v>
      </c>
      <c r="C967" s="50">
        <v>9.5040000000000013</v>
      </c>
      <c r="D967" s="50">
        <v>9.1396705770000004</v>
      </c>
      <c r="E967" s="40">
        <f t="shared" si="28"/>
        <v>-3.8334324810606168E-2</v>
      </c>
      <c r="F967" s="39">
        <v>1586.1</v>
      </c>
      <c r="G967" s="73">
        <f t="shared" si="29"/>
        <v>0.18451843000000001</v>
      </c>
    </row>
    <row r="968" spans="2:7" ht="15.75">
      <c r="B968" s="49">
        <v>44837</v>
      </c>
      <c r="C968" s="50">
        <v>9.395999999999999</v>
      </c>
      <c r="D968" s="50">
        <v>9.138023703</v>
      </c>
      <c r="E968" s="40">
        <f t="shared" si="28"/>
        <v>-2.7455970306513255E-2</v>
      </c>
      <c r="F968" s="39">
        <v>1220.5999999999999</v>
      </c>
      <c r="G968" s="73">
        <f t="shared" si="29"/>
        <v>0.24132804000000005</v>
      </c>
    </row>
    <row r="969" spans="2:7" ht="15.75">
      <c r="B969" s="49">
        <v>44834</v>
      </c>
      <c r="C969" s="50">
        <v>9.3970000000000002</v>
      </c>
      <c r="D969" s="50">
        <v>9.1218808100000004</v>
      </c>
      <c r="E969" s="40">
        <f t="shared" si="28"/>
        <v>-2.9277342768968762E-2</v>
      </c>
      <c r="F969" s="39">
        <v>1121.98</v>
      </c>
      <c r="G969" s="73">
        <f t="shared" si="29"/>
        <v>0.25077720999999997</v>
      </c>
    </row>
    <row r="970" spans="2:7" ht="15.75">
      <c r="B970" s="49">
        <v>44833</v>
      </c>
      <c r="C970" s="50">
        <v>9.4</v>
      </c>
      <c r="D970" s="50">
        <v>9.168734229</v>
      </c>
      <c r="E970" s="40">
        <f t="shared" si="28"/>
        <v>-2.4602741595744715E-2</v>
      </c>
      <c r="F970" s="39">
        <v>94</v>
      </c>
      <c r="G970" s="73">
        <f t="shared" si="29"/>
        <v>0.25112463000000002</v>
      </c>
    </row>
    <row r="971" spans="2:7" ht="15.75">
      <c r="B971" s="49">
        <v>44832</v>
      </c>
      <c r="C971" s="50">
        <v>9.4</v>
      </c>
      <c r="D971" s="50">
        <v>9.1596629360000001</v>
      </c>
      <c r="E971" s="40">
        <f t="shared" ref="E971:E1034" si="30">D971/C971-1</f>
        <v>-2.5567772765957453E-2</v>
      </c>
      <c r="F971" s="39">
        <v>9579.86</v>
      </c>
      <c r="G971" s="73">
        <f t="shared" ref="G971:G1034" si="31">SUM(F971:F992)/1000000</f>
        <v>0.25473336000000002</v>
      </c>
    </row>
    <row r="972" spans="2:7" ht="15.75">
      <c r="B972" s="49">
        <v>44831</v>
      </c>
      <c r="C972" s="50">
        <v>9.4510000000000005</v>
      </c>
      <c r="D972" s="50">
        <v>9.1757835959999987</v>
      </c>
      <c r="E972" s="40">
        <f t="shared" si="30"/>
        <v>-2.9120347476457753E-2</v>
      </c>
      <c r="F972" s="39">
        <v>5852.5</v>
      </c>
      <c r="G972" s="73">
        <f t="shared" si="31"/>
        <v>0.24583935000000004</v>
      </c>
    </row>
    <row r="973" spans="2:7" ht="15.75">
      <c r="B973" s="49">
        <v>44830</v>
      </c>
      <c r="C973" s="50">
        <v>9.484</v>
      </c>
      <c r="D973" s="50">
        <v>9.1632228609999995</v>
      </c>
      <c r="E973" s="40">
        <f t="shared" si="30"/>
        <v>-3.3822979649936746E-2</v>
      </c>
      <c r="F973" s="39">
        <v>1239.24</v>
      </c>
      <c r="G973" s="73">
        <f t="shared" si="31"/>
        <v>0.27475913000000002</v>
      </c>
    </row>
    <row r="974" spans="2:7" ht="15.75">
      <c r="B974" s="49">
        <v>44827</v>
      </c>
      <c r="C974" s="50">
        <v>9.484</v>
      </c>
      <c r="D974" s="50">
        <v>9.2033748089999996</v>
      </c>
      <c r="E974" s="40">
        <f t="shared" si="30"/>
        <v>-2.9589328447912289E-2</v>
      </c>
      <c r="F974" s="39">
        <v>15745.13</v>
      </c>
      <c r="G974" s="73">
        <f t="shared" si="31"/>
        <v>0.27507160000000003</v>
      </c>
    </row>
    <row r="975" spans="2:7" ht="15.75">
      <c r="B975" s="49">
        <v>44826</v>
      </c>
      <c r="C975" s="50">
        <v>9.4499999999999993</v>
      </c>
      <c r="D975" s="50">
        <v>9.2355168980000002</v>
      </c>
      <c r="E975" s="40">
        <f t="shared" si="30"/>
        <v>-2.2696624550264444E-2</v>
      </c>
      <c r="F975" s="39">
        <v>2172.6</v>
      </c>
      <c r="G975" s="73">
        <f t="shared" si="31"/>
        <v>0.26049725999999995</v>
      </c>
    </row>
    <row r="976" spans="2:7" ht="15.75">
      <c r="B976" s="49">
        <v>44825</v>
      </c>
      <c r="C976" s="50">
        <v>9.4499999999999993</v>
      </c>
      <c r="D976" s="50">
        <v>9.1928798030000003</v>
      </c>
      <c r="E976" s="40">
        <f t="shared" si="30"/>
        <v>-2.7208486455026382E-2</v>
      </c>
      <c r="F976" s="39">
        <v>284.52</v>
      </c>
      <c r="G976" s="73">
        <f t="shared" si="31"/>
        <v>0.27341512000000001</v>
      </c>
    </row>
    <row r="977" spans="2:7" ht="15.75">
      <c r="B977" s="49">
        <v>44824</v>
      </c>
      <c r="C977" s="50">
        <v>9.4499999999999993</v>
      </c>
      <c r="D977" s="50">
        <v>9.1714883609999998</v>
      </c>
      <c r="E977" s="40">
        <f t="shared" si="30"/>
        <v>-2.9472131111111022E-2</v>
      </c>
      <c r="F977" s="39">
        <v>849.35</v>
      </c>
      <c r="G977" s="73">
        <f t="shared" si="31"/>
        <v>0.28822105999999997</v>
      </c>
    </row>
    <row r="978" spans="2:7" ht="15.75">
      <c r="B978" s="49">
        <v>44823</v>
      </c>
      <c r="C978" s="50">
        <v>9.4499999999999993</v>
      </c>
      <c r="D978" s="50">
        <v>9.1629442530000009</v>
      </c>
      <c r="E978" s="40">
        <f t="shared" si="30"/>
        <v>-3.0376269523809341E-2</v>
      </c>
      <c r="F978" s="39">
        <v>4163.78</v>
      </c>
      <c r="G978" s="73">
        <f t="shared" si="31"/>
        <v>0.39811051000000003</v>
      </c>
    </row>
    <row r="979" spans="2:7" ht="15.75">
      <c r="B979" s="49">
        <v>44820</v>
      </c>
      <c r="C979" s="50">
        <v>9.4499999999999993</v>
      </c>
      <c r="D979" s="50">
        <v>9.1401540059999995</v>
      </c>
      <c r="E979" s="40">
        <f t="shared" si="30"/>
        <v>-3.2787935873015872E-2</v>
      </c>
      <c r="F979" s="39">
        <v>2976.47</v>
      </c>
      <c r="G979" s="73">
        <f t="shared" si="31"/>
        <v>0.39443580000000006</v>
      </c>
    </row>
    <row r="980" spans="2:7" ht="15.75">
      <c r="B980" s="49">
        <v>44819</v>
      </c>
      <c r="C980" s="50">
        <v>9.36</v>
      </c>
      <c r="D980" s="50">
        <v>9.1131771400000012</v>
      </c>
      <c r="E980" s="40">
        <f t="shared" si="30"/>
        <v>-2.6369963675213492E-2</v>
      </c>
      <c r="F980" s="39">
        <v>57851.26</v>
      </c>
      <c r="G980" s="73">
        <f t="shared" si="31"/>
        <v>0.39214406000000002</v>
      </c>
    </row>
    <row r="981" spans="2:7" ht="15.75">
      <c r="B981" s="49">
        <v>44818</v>
      </c>
      <c r="C981" s="50">
        <v>9.5760000000000005</v>
      </c>
      <c r="D981" s="50">
        <v>9.1323830539999999</v>
      </c>
      <c r="E981" s="40">
        <f t="shared" si="30"/>
        <v>-4.6325913324979151E-2</v>
      </c>
      <c r="F981" s="39">
        <v>768.39</v>
      </c>
      <c r="G981" s="73">
        <f t="shared" si="31"/>
        <v>0.33927870999999998</v>
      </c>
    </row>
    <row r="982" spans="2:7" ht="15.75">
      <c r="B982" s="49">
        <v>44817</v>
      </c>
      <c r="C982" s="50">
        <v>9.798</v>
      </c>
      <c r="D982" s="50">
        <v>9.1352730700000002</v>
      </c>
      <c r="E982" s="40">
        <f t="shared" si="30"/>
        <v>-6.76390008164931E-2</v>
      </c>
      <c r="F982" s="39">
        <v>1348.41</v>
      </c>
      <c r="G982" s="73">
        <f t="shared" si="31"/>
        <v>0.36052621999999995</v>
      </c>
    </row>
    <row r="983" spans="2:7" ht="15.75">
      <c r="B983" s="49">
        <v>44816</v>
      </c>
      <c r="C983" s="50">
        <v>9.7189999999999994</v>
      </c>
      <c r="D983" s="50">
        <v>9.1559721280000002</v>
      </c>
      <c r="E983" s="40">
        <f t="shared" si="30"/>
        <v>-5.7930638131494905E-2</v>
      </c>
      <c r="F983" s="39">
        <v>1263.47</v>
      </c>
      <c r="G983" s="73">
        <f t="shared" si="31"/>
        <v>0.40944675999999997</v>
      </c>
    </row>
    <row r="984" spans="2:7" ht="15.75">
      <c r="B984" s="49">
        <v>44813</v>
      </c>
      <c r="C984" s="50">
        <v>9.7189999999999994</v>
      </c>
      <c r="D984" s="50">
        <v>9.1765013339999992</v>
      </c>
      <c r="E984" s="40">
        <f t="shared" si="30"/>
        <v>-5.5818362588743731E-2</v>
      </c>
      <c r="F984" s="39">
        <v>1263.47</v>
      </c>
      <c r="G984" s="73">
        <f t="shared" si="31"/>
        <v>0.42911528999999998</v>
      </c>
    </row>
    <row r="985" spans="2:7" ht="15.75">
      <c r="B985" s="49">
        <v>44812</v>
      </c>
      <c r="C985" s="50">
        <v>9.6999999999999993</v>
      </c>
      <c r="D985" s="50">
        <v>9.1708088940000003</v>
      </c>
      <c r="E985" s="40">
        <f t="shared" si="30"/>
        <v>-5.4555784123711204E-2</v>
      </c>
      <c r="F985" s="39">
        <v>26383.46</v>
      </c>
      <c r="G985" s="73">
        <f t="shared" si="31"/>
        <v>0.43764672999999998</v>
      </c>
    </row>
    <row r="986" spans="2:7" ht="15.75">
      <c r="B986" s="49">
        <v>44810</v>
      </c>
      <c r="C986" s="50">
        <v>9.6890000000000001</v>
      </c>
      <c r="D986" s="50">
        <v>9.1424342210000002</v>
      </c>
      <c r="E986" s="40">
        <f t="shared" si="30"/>
        <v>-5.6410958716069715E-2</v>
      </c>
      <c r="F986" s="39">
        <v>36837.550000000003</v>
      </c>
      <c r="G986" s="73">
        <f t="shared" si="31"/>
        <v>0.41494559999999997</v>
      </c>
    </row>
    <row r="987" spans="2:7" ht="15.75">
      <c r="B987" s="49">
        <v>44809</v>
      </c>
      <c r="C987" s="50">
        <v>9.6989999999999998</v>
      </c>
      <c r="D987" s="50">
        <v>9.1678907669999994</v>
      </c>
      <c r="E987" s="40">
        <f t="shared" si="30"/>
        <v>-5.4759174450974335E-2</v>
      </c>
      <c r="F987" s="39">
        <v>3950.81</v>
      </c>
      <c r="G987" s="73">
        <f t="shared" si="31"/>
        <v>0.38198689999999996</v>
      </c>
    </row>
    <row r="988" spans="2:7" ht="15.75">
      <c r="B988" s="49">
        <v>44806</v>
      </c>
      <c r="C988" s="50">
        <v>9.7140000000000004</v>
      </c>
      <c r="D988" s="50">
        <v>9.183666521000001</v>
      </c>
      <c r="E988" s="40">
        <f t="shared" si="30"/>
        <v>-5.4594757978175812E-2</v>
      </c>
      <c r="F988" s="39">
        <v>7965.48</v>
      </c>
      <c r="G988" s="73">
        <f t="shared" si="31"/>
        <v>0.37908813999999996</v>
      </c>
    </row>
    <row r="989" spans="2:7" ht="15.75">
      <c r="B989" s="49">
        <v>44805</v>
      </c>
      <c r="C989" s="50">
        <v>9.7149999999999999</v>
      </c>
      <c r="D989" s="50">
        <v>9.1693794610000001</v>
      </c>
      <c r="E989" s="40">
        <f t="shared" si="30"/>
        <v>-5.6162690581574859E-2</v>
      </c>
      <c r="F989" s="39">
        <v>58395.71</v>
      </c>
      <c r="G989" s="73">
        <f t="shared" si="31"/>
        <v>0.37713080999999998</v>
      </c>
    </row>
    <row r="990" spans="2:7" ht="15.75">
      <c r="B990" s="49">
        <v>44804</v>
      </c>
      <c r="C990" s="50">
        <v>9.7989999999999995</v>
      </c>
      <c r="D990" s="50">
        <v>9.1151610190000003</v>
      </c>
      <c r="E990" s="40">
        <f t="shared" si="30"/>
        <v>-6.9786608939687689E-2</v>
      </c>
      <c r="F990" s="39">
        <v>10669.77</v>
      </c>
      <c r="G990" s="73">
        <f t="shared" si="31"/>
        <v>0.31941116999999997</v>
      </c>
    </row>
    <row r="991" spans="2:7" ht="15.75">
      <c r="B991" s="49">
        <v>44803</v>
      </c>
      <c r="C991" s="50">
        <v>9.7959999999999994</v>
      </c>
      <c r="D991" s="50">
        <v>9.185482072000001</v>
      </c>
      <c r="E991" s="40">
        <f t="shared" si="30"/>
        <v>-6.2323185790118307E-2</v>
      </c>
      <c r="F991" s="39">
        <v>1469.4</v>
      </c>
      <c r="G991" s="73">
        <f t="shared" si="31"/>
        <v>0.32432520999999997</v>
      </c>
    </row>
    <row r="992" spans="2:7" ht="15.75">
      <c r="B992" s="49">
        <v>44802</v>
      </c>
      <c r="C992" s="50">
        <v>9.7970000000000006</v>
      </c>
      <c r="D992" s="50">
        <v>9.1853650679999994</v>
      </c>
      <c r="E992" s="40">
        <f t="shared" si="30"/>
        <v>-6.2430839236501057E-2</v>
      </c>
      <c r="F992" s="39">
        <v>3702.73</v>
      </c>
      <c r="G992" s="73">
        <f t="shared" si="31"/>
        <v>0.34749622999999996</v>
      </c>
    </row>
    <row r="993" spans="2:7" ht="15.75">
      <c r="B993" s="49">
        <v>44799</v>
      </c>
      <c r="C993" s="50">
        <v>9.798</v>
      </c>
      <c r="D993" s="50">
        <v>9.2312605619999992</v>
      </c>
      <c r="E993" s="40">
        <f t="shared" si="30"/>
        <v>-5.7842359461114601E-2</v>
      </c>
      <c r="F993" s="39">
        <v>685.85</v>
      </c>
      <c r="G993" s="73">
        <f t="shared" si="31"/>
        <v>0.34467750999999996</v>
      </c>
    </row>
    <row r="994" spans="2:7" ht="15.75">
      <c r="B994" s="49">
        <v>44798</v>
      </c>
      <c r="C994" s="50">
        <v>9.7949999999999999</v>
      </c>
      <c r="D994" s="50">
        <v>9.216050418</v>
      </c>
      <c r="E994" s="40">
        <f t="shared" si="30"/>
        <v>-5.9106644410413467E-2</v>
      </c>
      <c r="F994" s="39">
        <v>34772.28</v>
      </c>
      <c r="G994" s="73">
        <f t="shared" si="31"/>
        <v>0.34458131999999997</v>
      </c>
    </row>
    <row r="995" spans="2:7" ht="15.75">
      <c r="B995" s="49">
        <v>44797</v>
      </c>
      <c r="C995" s="50">
        <v>9.7949999999999999</v>
      </c>
      <c r="D995" s="50">
        <v>9.2509218349999998</v>
      </c>
      <c r="E995" s="40">
        <f t="shared" si="30"/>
        <v>-5.5546520163348712E-2</v>
      </c>
      <c r="F995" s="39">
        <v>1551.71</v>
      </c>
      <c r="G995" s="73">
        <f t="shared" si="31"/>
        <v>0.32825439999999995</v>
      </c>
    </row>
    <row r="996" spans="2:7" ht="15.75">
      <c r="B996" s="49">
        <v>44796</v>
      </c>
      <c r="C996" s="50">
        <v>9.7959999999999994</v>
      </c>
      <c r="D996" s="50">
        <v>9.2595980030000007</v>
      </c>
      <c r="E996" s="40">
        <f t="shared" si="30"/>
        <v>-5.4757247550020316E-2</v>
      </c>
      <c r="F996" s="39">
        <v>1170.79</v>
      </c>
      <c r="G996" s="73">
        <f t="shared" si="31"/>
        <v>0.35349014999999995</v>
      </c>
    </row>
    <row r="997" spans="2:7" ht="15.75">
      <c r="B997" s="49">
        <v>44795</v>
      </c>
      <c r="C997" s="50">
        <v>9.7989999999999995</v>
      </c>
      <c r="D997" s="50">
        <v>9.2164916570000006</v>
      </c>
      <c r="E997" s="40">
        <f t="shared" si="30"/>
        <v>-5.9445692723747223E-2</v>
      </c>
      <c r="F997" s="39">
        <v>15090.46</v>
      </c>
      <c r="G997" s="73">
        <f t="shared" si="31"/>
        <v>0.36196020999999995</v>
      </c>
    </row>
    <row r="998" spans="2:7" ht="15.75">
      <c r="B998" s="49">
        <v>44792</v>
      </c>
      <c r="C998" s="50">
        <v>9.7989999999999995</v>
      </c>
      <c r="D998" s="50">
        <v>9.2269010169999994</v>
      </c>
      <c r="E998" s="40">
        <f t="shared" si="30"/>
        <v>-5.8383404735177113E-2</v>
      </c>
      <c r="F998" s="39">
        <v>15090.46</v>
      </c>
      <c r="G998" s="73">
        <f t="shared" si="31"/>
        <v>0.34927999999999992</v>
      </c>
    </row>
    <row r="999" spans="2:7" ht="15.75">
      <c r="B999" s="49">
        <v>44791</v>
      </c>
      <c r="C999" s="50">
        <v>9.7989999999999995</v>
      </c>
      <c r="D999" s="50">
        <v>9.2431627239999994</v>
      </c>
      <c r="E999" s="40">
        <f t="shared" si="30"/>
        <v>-5.672387753852437E-2</v>
      </c>
      <c r="F999" s="39">
        <v>110738.8</v>
      </c>
      <c r="G999" s="73">
        <f t="shared" si="31"/>
        <v>0.33601683999999993</v>
      </c>
    </row>
    <row r="1000" spans="2:7" ht="15.75">
      <c r="B1000" s="49">
        <v>44790</v>
      </c>
      <c r="C1000" s="50">
        <v>9.7850000000000001</v>
      </c>
      <c r="D1000" s="50">
        <v>9.2422245759999999</v>
      </c>
      <c r="E1000" s="40">
        <f t="shared" si="30"/>
        <v>-5.5470150638732729E-2</v>
      </c>
      <c r="F1000" s="39">
        <v>489.07</v>
      </c>
      <c r="G1000" s="73">
        <f t="shared" si="31"/>
        <v>0.23057870000000005</v>
      </c>
    </row>
    <row r="1001" spans="2:7" ht="15.75">
      <c r="B1001" s="49">
        <v>44789</v>
      </c>
      <c r="C1001" s="50">
        <v>9.7799999999999994</v>
      </c>
      <c r="D1001" s="50">
        <v>9.2584179989999988</v>
      </c>
      <c r="E1001" s="40">
        <f t="shared" si="30"/>
        <v>-5.3331492944785341E-2</v>
      </c>
      <c r="F1001" s="39">
        <v>684.73</v>
      </c>
      <c r="G1001" s="73">
        <f t="shared" si="31"/>
        <v>0.23307820000000004</v>
      </c>
    </row>
    <row r="1002" spans="2:7" ht="15.75">
      <c r="B1002" s="49">
        <v>44788</v>
      </c>
      <c r="C1002" s="50">
        <v>9.7799999999999994</v>
      </c>
      <c r="D1002" s="50">
        <v>9.3021033210000006</v>
      </c>
      <c r="E1002" s="40">
        <f t="shared" si="30"/>
        <v>-4.8864691104294367E-2</v>
      </c>
      <c r="F1002" s="39">
        <v>4985.91</v>
      </c>
      <c r="G1002" s="73">
        <f t="shared" si="31"/>
        <v>0.32935194000000007</v>
      </c>
    </row>
    <row r="1003" spans="2:7" ht="15.75">
      <c r="B1003" s="49">
        <v>44785</v>
      </c>
      <c r="C1003" s="50">
        <v>9.7850000000000001</v>
      </c>
      <c r="D1003" s="50">
        <v>9.2458787020000006</v>
      </c>
      <c r="E1003" s="40">
        <f t="shared" si="30"/>
        <v>-5.5096709044455738E-2</v>
      </c>
      <c r="F1003" s="39">
        <v>22015.9</v>
      </c>
      <c r="G1003" s="73">
        <f t="shared" si="31"/>
        <v>0.36350789</v>
      </c>
    </row>
    <row r="1004" spans="2:7" ht="15.75">
      <c r="B1004" s="49">
        <v>44784</v>
      </c>
      <c r="C1004" s="50">
        <v>9.7870000000000008</v>
      </c>
      <c r="D1004" s="50">
        <v>9.2011151659999992</v>
      </c>
      <c r="E1004" s="40">
        <f t="shared" si="30"/>
        <v>-5.9863577602942808E-2</v>
      </c>
      <c r="F1004" s="39">
        <v>50268.95</v>
      </c>
      <c r="G1004" s="73">
        <f t="shared" si="31"/>
        <v>0.34197399000000001</v>
      </c>
    </row>
    <row r="1005" spans="2:7" ht="15.75">
      <c r="B1005" s="49">
        <v>44783</v>
      </c>
      <c r="C1005" s="50">
        <v>9.8000000000000007</v>
      </c>
      <c r="D1005" s="50">
        <v>9.2333071129999986</v>
      </c>
      <c r="E1005" s="40">
        <f t="shared" si="30"/>
        <v>-5.7825804795918589E-2</v>
      </c>
      <c r="F1005" s="39">
        <v>20932</v>
      </c>
      <c r="G1005" s="73">
        <f t="shared" si="31"/>
        <v>0.29189783999999996</v>
      </c>
    </row>
    <row r="1006" spans="2:7" ht="15.75">
      <c r="B1006" s="49">
        <v>44782</v>
      </c>
      <c r="C1006" s="50">
        <v>9.6989999999999998</v>
      </c>
      <c r="D1006" s="50">
        <v>9.2371540089999993</v>
      </c>
      <c r="E1006" s="40">
        <f t="shared" si="30"/>
        <v>-4.7617897824518085E-2</v>
      </c>
      <c r="F1006" s="39">
        <v>9794.91</v>
      </c>
      <c r="G1006" s="73">
        <f t="shared" si="31"/>
        <v>0.30037080999999993</v>
      </c>
    </row>
    <row r="1007" spans="2:7" ht="15.75">
      <c r="B1007" s="49">
        <v>44781</v>
      </c>
      <c r="C1007" s="50">
        <v>9.6989999999999998</v>
      </c>
      <c r="D1007" s="50">
        <v>9.2683885520000011</v>
      </c>
      <c r="E1007" s="40">
        <f t="shared" si="30"/>
        <v>-4.4397509846375804E-2</v>
      </c>
      <c r="F1007" s="39">
        <v>3682.33</v>
      </c>
      <c r="G1007" s="73">
        <f t="shared" si="31"/>
        <v>0.29076907000000002</v>
      </c>
    </row>
    <row r="1008" spans="2:7" ht="15.75">
      <c r="B1008" s="49">
        <v>44778</v>
      </c>
      <c r="C1008" s="50">
        <v>9.6980000000000004</v>
      </c>
      <c r="D1008" s="50">
        <v>9.2298892109999997</v>
      </c>
      <c r="E1008" s="40">
        <f t="shared" si="30"/>
        <v>-4.8268796555991034E-2</v>
      </c>
      <c r="F1008" s="39">
        <v>3878.85</v>
      </c>
      <c r="G1008" s="73">
        <f t="shared" si="31"/>
        <v>0.29462073999999994</v>
      </c>
    </row>
    <row r="1009" spans="2:7" ht="15.75">
      <c r="B1009" s="49">
        <v>44777</v>
      </c>
      <c r="C1009" s="50">
        <v>9.6950000000000003</v>
      </c>
      <c r="D1009" s="50">
        <v>9.1941674350000007</v>
      </c>
      <c r="E1009" s="40">
        <f t="shared" si="30"/>
        <v>-5.1658851469829736E-2</v>
      </c>
      <c r="F1009" s="39">
        <v>1052.05</v>
      </c>
      <c r="G1009" s="73">
        <f t="shared" si="31"/>
        <v>0.29950379999999993</v>
      </c>
    </row>
    <row r="1010" spans="2:7" ht="15.75">
      <c r="B1010" s="49">
        <v>44776</v>
      </c>
      <c r="C1010" s="50">
        <v>9.6969999999999992</v>
      </c>
      <c r="D1010" s="50">
        <v>9.0983486179999993</v>
      </c>
      <c r="E1010" s="40">
        <f t="shared" si="30"/>
        <v>-6.1735730844591052E-2</v>
      </c>
      <c r="F1010" s="39">
        <v>6008.15</v>
      </c>
      <c r="G1010" s="73">
        <f t="shared" si="31"/>
        <v>0.29949717999999997</v>
      </c>
    </row>
    <row r="1011" spans="2:7" ht="15.75">
      <c r="B1011" s="49">
        <v>44775</v>
      </c>
      <c r="C1011" s="50">
        <v>9.6989999999999998</v>
      </c>
      <c r="D1011" s="50">
        <v>9.0571835329999999</v>
      </c>
      <c r="E1011" s="40">
        <f t="shared" si="30"/>
        <v>-6.6173468089493759E-2</v>
      </c>
      <c r="F1011" s="39">
        <v>676.07</v>
      </c>
      <c r="G1011" s="73">
        <f t="shared" si="31"/>
        <v>0.29396402999999999</v>
      </c>
    </row>
    <row r="1012" spans="2:7" ht="15.75">
      <c r="B1012" s="49">
        <v>44774</v>
      </c>
      <c r="C1012" s="50">
        <v>9.6959999999999997</v>
      </c>
      <c r="D1012" s="50">
        <v>9.0852201019999992</v>
      </c>
      <c r="E1012" s="40">
        <f t="shared" si="30"/>
        <v>-6.2992976278877899E-2</v>
      </c>
      <c r="F1012" s="39">
        <v>15583.81</v>
      </c>
      <c r="G1012" s="73">
        <f t="shared" si="31"/>
        <v>0.2963251999999999</v>
      </c>
    </row>
    <row r="1013" spans="2:7" ht="15.75">
      <c r="B1013" s="49">
        <v>44771</v>
      </c>
      <c r="C1013" s="50">
        <v>9.8230000000000004</v>
      </c>
      <c r="D1013" s="50">
        <v>9.0626931810000002</v>
      </c>
      <c r="E1013" s="40">
        <f t="shared" si="30"/>
        <v>-7.7400673826733213E-2</v>
      </c>
      <c r="F1013" s="39">
        <v>24640.42</v>
      </c>
      <c r="G1013" s="73">
        <f t="shared" si="31"/>
        <v>0.28199405999999994</v>
      </c>
    </row>
    <row r="1014" spans="2:7" ht="15.75">
      <c r="B1014" s="49">
        <v>44770</v>
      </c>
      <c r="C1014" s="50">
        <v>9.8189999999999991</v>
      </c>
      <c r="D1014" s="50">
        <v>9.1342398130000007</v>
      </c>
      <c r="E1014" s="40">
        <f t="shared" si="30"/>
        <v>-6.9738281596903762E-2</v>
      </c>
      <c r="F1014" s="39">
        <v>884.01</v>
      </c>
      <c r="G1014" s="73">
        <f t="shared" si="31"/>
        <v>0.25821950999999999</v>
      </c>
    </row>
    <row r="1015" spans="2:7" ht="15.75">
      <c r="B1015" s="49">
        <v>44769</v>
      </c>
      <c r="C1015" s="50">
        <v>9.8249999999999993</v>
      </c>
      <c r="D1015" s="50">
        <v>9.0870718710000009</v>
      </c>
      <c r="E1015" s="40">
        <f t="shared" si="30"/>
        <v>-7.510718870228994E-2</v>
      </c>
      <c r="F1015" s="39">
        <v>589.66</v>
      </c>
      <c r="G1015" s="73">
        <f t="shared" si="31"/>
        <v>0.86985919999999994</v>
      </c>
    </row>
    <row r="1016" spans="2:7" ht="15.75">
      <c r="B1016" s="49">
        <v>44768</v>
      </c>
      <c r="C1016" s="50">
        <v>9.84</v>
      </c>
      <c r="D1016" s="50">
        <v>9.0656893879999991</v>
      </c>
      <c r="E1016" s="40">
        <f t="shared" si="30"/>
        <v>-7.8690102845528576E-2</v>
      </c>
      <c r="F1016" s="39">
        <v>18445.36</v>
      </c>
      <c r="G1016" s="73">
        <f t="shared" si="31"/>
        <v>1.7350236400000001</v>
      </c>
    </row>
    <row r="1017" spans="2:7" ht="15.75">
      <c r="B1017" s="49">
        <v>44767</v>
      </c>
      <c r="C1017" s="50">
        <v>9.64</v>
      </c>
      <c r="D1017" s="50">
        <v>9.0854479889999986</v>
      </c>
      <c r="E1017" s="40">
        <f t="shared" si="30"/>
        <v>-5.7526142219917253E-2</v>
      </c>
      <c r="F1017" s="39">
        <v>26787.46</v>
      </c>
      <c r="G1017" s="73">
        <f t="shared" si="31"/>
        <v>1.7178275799999998</v>
      </c>
    </row>
    <row r="1018" spans="2:7" ht="15.75">
      <c r="B1018" s="49">
        <v>44764</v>
      </c>
      <c r="C1018" s="50">
        <v>9.641</v>
      </c>
      <c r="D1018" s="50">
        <v>9.085426545999999</v>
      </c>
      <c r="E1018" s="40">
        <f t="shared" si="30"/>
        <v>-5.7626123223732062E-2</v>
      </c>
      <c r="F1018" s="39">
        <v>9640.85</v>
      </c>
      <c r="G1018" s="73">
        <f t="shared" si="31"/>
        <v>1.6914258799999999</v>
      </c>
    </row>
    <row r="1019" spans="2:7" ht="15.75">
      <c r="B1019" s="49">
        <v>44763</v>
      </c>
      <c r="C1019" s="50">
        <v>9.641</v>
      </c>
      <c r="D1019" s="50">
        <v>9.051828124</v>
      </c>
      <c r="E1019" s="40">
        <f t="shared" si="30"/>
        <v>-6.1111075199668075E-2</v>
      </c>
      <c r="F1019" s="39">
        <v>2410.25</v>
      </c>
      <c r="G1019" s="73">
        <f t="shared" si="31"/>
        <v>1.6926760399999998</v>
      </c>
    </row>
    <row r="1020" spans="2:7" ht="15.75">
      <c r="B1020" s="49">
        <v>44762</v>
      </c>
      <c r="C1020" s="50">
        <v>9.641</v>
      </c>
      <c r="D1020" s="50">
        <v>9.0500357650000005</v>
      </c>
      <c r="E1020" s="40">
        <f t="shared" si="30"/>
        <v>-6.1296985271237392E-2</v>
      </c>
      <c r="F1020" s="39">
        <v>1827.3</v>
      </c>
      <c r="G1020" s="73">
        <f t="shared" si="31"/>
        <v>1.6908441799999998</v>
      </c>
    </row>
    <row r="1021" spans="2:7" ht="15.75">
      <c r="B1021" s="49">
        <v>44761</v>
      </c>
      <c r="C1021" s="50">
        <v>9.64</v>
      </c>
      <c r="D1021" s="50">
        <v>9.0157961240000013</v>
      </c>
      <c r="E1021" s="40">
        <f t="shared" si="30"/>
        <v>-6.4751439419087009E-2</v>
      </c>
      <c r="F1021" s="39">
        <v>5300.66</v>
      </c>
      <c r="G1021" s="73">
        <f t="shared" si="31"/>
        <v>1.69046363</v>
      </c>
    </row>
    <row r="1022" spans="2:7" ht="15.75">
      <c r="B1022" s="49">
        <v>44760</v>
      </c>
      <c r="C1022" s="50">
        <v>9.641</v>
      </c>
      <c r="D1022" s="50">
        <v>9.0472278189999997</v>
      </c>
      <c r="E1022" s="40">
        <f t="shared" si="30"/>
        <v>-6.1588235763924915E-2</v>
      </c>
      <c r="F1022" s="39">
        <v>2988.57</v>
      </c>
      <c r="G1022" s="73">
        <f t="shared" si="31"/>
        <v>1.6922037299999997</v>
      </c>
    </row>
    <row r="1023" spans="2:7" ht="15.75">
      <c r="B1023" s="49">
        <v>44757</v>
      </c>
      <c r="C1023" s="50">
        <v>9.64</v>
      </c>
      <c r="D1023" s="50">
        <v>9.1058571939999986</v>
      </c>
      <c r="E1023" s="40">
        <f t="shared" si="30"/>
        <v>-5.5409004771784454E-2</v>
      </c>
      <c r="F1023" s="39">
        <v>96958.47</v>
      </c>
      <c r="G1023" s="73">
        <f t="shared" si="31"/>
        <v>1.6966147300000001</v>
      </c>
    </row>
    <row r="1024" spans="2:7" ht="15.75">
      <c r="B1024" s="49">
        <v>44756</v>
      </c>
      <c r="C1024" s="50">
        <v>9.6359999999999992</v>
      </c>
      <c r="D1024" s="50">
        <v>9.0820595960000006</v>
      </c>
      <c r="E1024" s="40">
        <f t="shared" si="30"/>
        <v>-5.7486550850975426E-2</v>
      </c>
      <c r="F1024" s="39">
        <v>39141.86</v>
      </c>
      <c r="G1024" s="73">
        <f t="shared" si="31"/>
        <v>1.62289116</v>
      </c>
    </row>
    <row r="1025" spans="2:7" ht="15.75">
      <c r="B1025" s="49">
        <v>44755</v>
      </c>
      <c r="C1025" s="50">
        <v>9.64</v>
      </c>
      <c r="D1025" s="50">
        <v>9.0815542709999999</v>
      </c>
      <c r="E1025" s="40">
        <f t="shared" si="30"/>
        <v>-5.7930054875518722E-2</v>
      </c>
      <c r="F1025" s="39">
        <v>482</v>
      </c>
      <c r="G1025" s="73">
        <f t="shared" si="31"/>
        <v>1.5901825299999999</v>
      </c>
    </row>
    <row r="1026" spans="2:7" ht="15.75">
      <c r="B1026" s="49">
        <v>44754</v>
      </c>
      <c r="C1026" s="50">
        <v>9.64</v>
      </c>
      <c r="D1026" s="50">
        <v>9.1117301380000004</v>
      </c>
      <c r="E1026" s="40">
        <f t="shared" si="30"/>
        <v>-5.4799778215767647E-2</v>
      </c>
      <c r="F1026" s="39">
        <v>192.8</v>
      </c>
      <c r="G1026" s="73">
        <f t="shared" si="31"/>
        <v>1.6171772899999999</v>
      </c>
    </row>
    <row r="1027" spans="2:7" ht="15.75">
      <c r="B1027" s="49">
        <v>44753</v>
      </c>
      <c r="C1027" s="50">
        <v>9.64</v>
      </c>
      <c r="D1027" s="50">
        <v>9.0538746749999994</v>
      </c>
      <c r="E1027" s="40">
        <f t="shared" si="30"/>
        <v>-6.0801382261410852E-2</v>
      </c>
      <c r="F1027" s="39">
        <v>29404.97</v>
      </c>
      <c r="G1027" s="73">
        <f t="shared" si="31"/>
        <v>1.62058879</v>
      </c>
    </row>
    <row r="1028" spans="2:7" ht="15.75">
      <c r="B1028" s="49">
        <v>44750</v>
      </c>
      <c r="C1028" s="50">
        <v>9.6579999999999995</v>
      </c>
      <c r="D1028" s="50">
        <v>9.0811449089999989</v>
      </c>
      <c r="E1028" s="40">
        <f t="shared" si="30"/>
        <v>-5.972821401946582E-2</v>
      </c>
      <c r="F1028" s="39">
        <v>193.17</v>
      </c>
      <c r="G1028" s="73">
        <f t="shared" si="31"/>
        <v>1.6177981399999999</v>
      </c>
    </row>
    <row r="1029" spans="2:7" ht="15.75">
      <c r="B1029" s="49">
        <v>44749</v>
      </c>
      <c r="C1029" s="50">
        <v>9.6590000000000007</v>
      </c>
      <c r="D1029" s="50">
        <v>9.1237306559999993</v>
      </c>
      <c r="E1029" s="40">
        <f t="shared" si="30"/>
        <v>-5.5416641888394347E-2</v>
      </c>
      <c r="F1029" s="39">
        <v>7534</v>
      </c>
      <c r="G1029" s="73">
        <f t="shared" si="31"/>
        <v>1.63569068</v>
      </c>
    </row>
    <row r="1030" spans="2:7" ht="15.75">
      <c r="B1030" s="49">
        <v>44748</v>
      </c>
      <c r="C1030" s="50">
        <v>9.6590000000000007</v>
      </c>
      <c r="D1030" s="50">
        <v>9.1608977829999994</v>
      </c>
      <c r="E1030" s="40">
        <f t="shared" si="30"/>
        <v>-5.1568714877316624E-2</v>
      </c>
      <c r="F1030" s="39">
        <v>8761.91</v>
      </c>
      <c r="G1030" s="73">
        <f t="shared" si="31"/>
        <v>1.6320015400000001</v>
      </c>
    </row>
    <row r="1031" spans="2:7" ht="15.75">
      <c r="B1031" s="49">
        <v>44747</v>
      </c>
      <c r="C1031" s="50">
        <v>9.5040000000000013</v>
      </c>
      <c r="D1031" s="50">
        <v>9.1420757689999999</v>
      </c>
      <c r="E1031" s="40">
        <f t="shared" si="30"/>
        <v>-3.8081253261784687E-2</v>
      </c>
      <c r="F1031" s="39">
        <v>1045.43</v>
      </c>
      <c r="G1031" s="73">
        <f t="shared" si="31"/>
        <v>1.65183495</v>
      </c>
    </row>
    <row r="1032" spans="2:7" ht="15.75">
      <c r="B1032" s="49">
        <v>44746</v>
      </c>
      <c r="C1032" s="50">
        <v>9.5040000000000013</v>
      </c>
      <c r="D1032" s="50">
        <v>9.1920773269999998</v>
      </c>
      <c r="E1032" s="40">
        <f t="shared" si="30"/>
        <v>-3.2820146569865427E-2</v>
      </c>
      <c r="F1032" s="39">
        <v>475</v>
      </c>
      <c r="G1032" s="73">
        <f t="shared" si="31"/>
        <v>1.6512745200000003</v>
      </c>
    </row>
    <row r="1033" spans="2:7" ht="15.75">
      <c r="B1033" s="49">
        <v>44743</v>
      </c>
      <c r="C1033" s="50">
        <v>9.504999999999999</v>
      </c>
      <c r="D1033" s="50">
        <v>9.1722438129999997</v>
      </c>
      <c r="E1033" s="40">
        <f t="shared" si="30"/>
        <v>-3.5008541504471302E-2</v>
      </c>
      <c r="F1033" s="39">
        <v>3037.24</v>
      </c>
      <c r="G1033" s="73">
        <f t="shared" si="31"/>
        <v>1.6532883600000003</v>
      </c>
    </row>
    <row r="1034" spans="2:7" ht="15.75">
      <c r="B1034" s="49">
        <v>44742</v>
      </c>
      <c r="C1034" s="50">
        <v>9.6449999999999996</v>
      </c>
      <c r="D1034" s="50">
        <v>9.1866495420000014</v>
      </c>
      <c r="E1034" s="40">
        <f t="shared" si="30"/>
        <v>-4.752207962674948E-2</v>
      </c>
      <c r="F1034" s="39">
        <v>1252.67</v>
      </c>
      <c r="G1034" s="73">
        <f t="shared" si="31"/>
        <v>1.6544997400000003</v>
      </c>
    </row>
    <row r="1035" spans="2:7" ht="15.75">
      <c r="B1035" s="49">
        <v>44741</v>
      </c>
      <c r="C1035" s="50">
        <v>9.625</v>
      </c>
      <c r="D1035" s="50">
        <v>9.3079454549999987</v>
      </c>
      <c r="E1035" s="40">
        <f t="shared" ref="E1035:E1098" si="32">D1035/C1035-1</f>
        <v>-3.2940731948052138E-2</v>
      </c>
      <c r="F1035" s="39">
        <v>865.87</v>
      </c>
      <c r="G1035" s="73">
        <f t="shared" ref="G1035:G1098" si="33">SUM(F1035:F1056)/1000000</f>
        <v>1.6638424200000004</v>
      </c>
    </row>
    <row r="1036" spans="2:7" ht="15.75">
      <c r="B1036" s="49">
        <v>44740</v>
      </c>
      <c r="C1036" s="50">
        <v>9.620000000000001</v>
      </c>
      <c r="D1036" s="50">
        <v>9.3087335339999999</v>
      </c>
      <c r="E1036" s="40">
        <f t="shared" si="32"/>
        <v>-3.2356181496881575E-2</v>
      </c>
      <c r="F1036" s="39">
        <v>612523.69999999995</v>
      </c>
      <c r="G1036" s="73">
        <f t="shared" si="33"/>
        <v>1.6894574600000003</v>
      </c>
    </row>
    <row r="1037" spans="2:7" ht="15.75">
      <c r="B1037" s="49">
        <v>44739</v>
      </c>
      <c r="C1037" s="50">
        <v>9.61</v>
      </c>
      <c r="D1037" s="50">
        <v>9.3589777470000008</v>
      </c>
      <c r="E1037" s="40">
        <f t="shared" si="32"/>
        <v>-2.6120942039541961E-2</v>
      </c>
      <c r="F1037" s="39">
        <v>865754.1</v>
      </c>
      <c r="G1037" s="73">
        <f t="shared" si="33"/>
        <v>1.07884713</v>
      </c>
    </row>
    <row r="1038" spans="2:7" ht="15.75">
      <c r="B1038" s="49">
        <v>44736</v>
      </c>
      <c r="C1038" s="50">
        <v>9.61</v>
      </c>
      <c r="D1038" s="50">
        <v>9.3594464689999999</v>
      </c>
      <c r="E1038" s="40">
        <f t="shared" si="32"/>
        <v>-2.6072167637877119E-2</v>
      </c>
      <c r="F1038" s="39">
        <v>1249.3</v>
      </c>
      <c r="G1038" s="73">
        <f t="shared" si="33"/>
        <v>0.21337846999999996</v>
      </c>
    </row>
    <row r="1039" spans="2:7" ht="15.75">
      <c r="B1039" s="49">
        <v>44735</v>
      </c>
      <c r="C1039" s="50">
        <v>9.6440000000000001</v>
      </c>
      <c r="D1039" s="50">
        <v>9.3937383479999994</v>
      </c>
      <c r="E1039" s="40">
        <f t="shared" si="32"/>
        <v>-2.594998465367071E-2</v>
      </c>
      <c r="F1039" s="39">
        <v>385.76</v>
      </c>
      <c r="G1039" s="73">
        <f t="shared" si="33"/>
        <v>0.21251292999999999</v>
      </c>
    </row>
    <row r="1040" spans="2:7" ht="15.75">
      <c r="B1040" s="49">
        <v>44734</v>
      </c>
      <c r="C1040" s="50">
        <v>9.6449999999999996</v>
      </c>
      <c r="D1040" s="50">
        <v>9.3564166689999997</v>
      </c>
      <c r="E1040" s="40">
        <f t="shared" si="32"/>
        <v>-2.9920511249352022E-2</v>
      </c>
      <c r="F1040" s="39">
        <v>10891.01</v>
      </c>
      <c r="G1040" s="73">
        <f t="shared" si="33"/>
        <v>0.21414200999999999</v>
      </c>
    </row>
    <row r="1041" spans="2:7" ht="15.75">
      <c r="B1041" s="49">
        <v>44733</v>
      </c>
      <c r="C1041" s="50">
        <v>9.6449999999999996</v>
      </c>
      <c r="D1041" s="50">
        <v>9.3505780650000005</v>
      </c>
      <c r="E1041" s="40">
        <f t="shared" si="32"/>
        <v>-3.0525861586314096E-2</v>
      </c>
      <c r="F1041" s="39">
        <v>578.39</v>
      </c>
      <c r="G1041" s="73">
        <f t="shared" si="33"/>
        <v>0.20469010000000001</v>
      </c>
    </row>
    <row r="1042" spans="2:7" ht="15.75">
      <c r="B1042" s="49">
        <v>44732</v>
      </c>
      <c r="C1042" s="50">
        <v>9.6449999999999996</v>
      </c>
      <c r="D1042" s="50">
        <v>9.3740943019999996</v>
      </c>
      <c r="E1042" s="40">
        <f t="shared" si="32"/>
        <v>-2.80876825298082E-2</v>
      </c>
      <c r="F1042" s="39">
        <v>1446.75</v>
      </c>
      <c r="G1042" s="73">
        <f t="shared" si="33"/>
        <v>0.20420764</v>
      </c>
    </row>
    <row r="1043" spans="2:7" ht="15.75">
      <c r="B1043" s="49">
        <v>44729</v>
      </c>
      <c r="C1043" s="50">
        <v>9.6440000000000001</v>
      </c>
      <c r="D1043" s="50">
        <v>9.4006075159999991</v>
      </c>
      <c r="E1043" s="40">
        <f t="shared" si="32"/>
        <v>-2.523771090833693E-2</v>
      </c>
      <c r="F1043" s="39">
        <v>7040.76</v>
      </c>
      <c r="G1043" s="73">
        <f t="shared" si="33"/>
        <v>0.20691769999999998</v>
      </c>
    </row>
    <row r="1044" spans="2:7" ht="15.75">
      <c r="B1044" s="49">
        <v>44727</v>
      </c>
      <c r="C1044" s="50">
        <v>9.7459999999999987</v>
      </c>
      <c r="D1044" s="50">
        <v>9.3853403349999986</v>
      </c>
      <c r="E1044" s="40">
        <f t="shared" si="32"/>
        <v>-3.7005916786373882E-2</v>
      </c>
      <c r="F1044" s="39">
        <v>7399.57</v>
      </c>
      <c r="G1044" s="73">
        <f t="shared" si="33"/>
        <v>0.20006875999999998</v>
      </c>
    </row>
    <row r="1045" spans="2:7" ht="15.75">
      <c r="B1045" s="49">
        <v>44726</v>
      </c>
      <c r="C1045" s="50">
        <v>9.7409999999999997</v>
      </c>
      <c r="D1045" s="50">
        <v>9.3147867289999997</v>
      </c>
      <c r="E1045" s="40">
        <f t="shared" si="32"/>
        <v>-4.3754570475310506E-2</v>
      </c>
      <c r="F1045" s="39">
        <v>23234.9</v>
      </c>
      <c r="G1045" s="73">
        <f t="shared" si="33"/>
        <v>0.20276117999999999</v>
      </c>
    </row>
    <row r="1046" spans="2:7" ht="15.75">
      <c r="B1046" s="49">
        <v>44725</v>
      </c>
      <c r="C1046" s="50">
        <v>9.7459999999999987</v>
      </c>
      <c r="D1046" s="50">
        <v>9.3290922839999997</v>
      </c>
      <c r="E1046" s="40">
        <f t="shared" si="32"/>
        <v>-4.27773154114508E-2</v>
      </c>
      <c r="F1046" s="39">
        <v>6433.23</v>
      </c>
      <c r="G1046" s="73">
        <f t="shared" si="33"/>
        <v>0.20059454999999998</v>
      </c>
    </row>
    <row r="1047" spans="2:7" ht="15.75">
      <c r="B1047" s="49">
        <v>44722</v>
      </c>
      <c r="C1047" s="50">
        <v>9.7439999999999998</v>
      </c>
      <c r="D1047" s="50">
        <v>9.3448779070000008</v>
      </c>
      <c r="E1047" s="40">
        <f t="shared" si="32"/>
        <v>-4.096080593185536E-2</v>
      </c>
      <c r="F1047" s="39">
        <v>27476.76</v>
      </c>
      <c r="G1047" s="73">
        <f t="shared" si="33"/>
        <v>0.27335598999999999</v>
      </c>
    </row>
    <row r="1048" spans="2:7" ht="15.75">
      <c r="B1048" s="49">
        <v>44721</v>
      </c>
      <c r="C1048" s="50">
        <v>9.7459999999999987</v>
      </c>
      <c r="D1048" s="50">
        <v>9.3497251810000002</v>
      </c>
      <c r="E1048" s="40">
        <f t="shared" si="32"/>
        <v>-4.0660252308639344E-2</v>
      </c>
      <c r="F1048" s="39">
        <v>3604.3</v>
      </c>
      <c r="G1048" s="73">
        <f t="shared" si="33"/>
        <v>0.24626114999999998</v>
      </c>
    </row>
    <row r="1049" spans="2:7" ht="15.75">
      <c r="B1049" s="49">
        <v>44720</v>
      </c>
      <c r="C1049" s="50">
        <v>9.7489999999999988</v>
      </c>
      <c r="D1049" s="50">
        <v>9.3100480899999987</v>
      </c>
      <c r="E1049" s="40">
        <f t="shared" si="32"/>
        <v>-4.502532670017434E-2</v>
      </c>
      <c r="F1049" s="39">
        <v>26614.32</v>
      </c>
      <c r="G1049" s="73">
        <f t="shared" si="33"/>
        <v>0.24380849000000002</v>
      </c>
    </row>
    <row r="1050" spans="2:7" ht="15.75">
      <c r="B1050" s="49">
        <v>44719</v>
      </c>
      <c r="C1050" s="50">
        <v>9.7480000000000011</v>
      </c>
      <c r="D1050" s="50">
        <v>9.3004332860000005</v>
      </c>
      <c r="E1050" s="40">
        <f t="shared" si="32"/>
        <v>-4.5913696553139149E-2</v>
      </c>
      <c r="F1050" s="39">
        <v>18085.71</v>
      </c>
      <c r="G1050" s="73">
        <f t="shared" si="33"/>
        <v>0.22217239000000003</v>
      </c>
    </row>
    <row r="1051" spans="2:7" ht="15.75">
      <c r="B1051" s="49">
        <v>44718</v>
      </c>
      <c r="C1051" s="50">
        <v>9.7489999999999988</v>
      </c>
      <c r="D1051" s="50">
        <v>9.3125952430000005</v>
      </c>
      <c r="E1051" s="40">
        <f t="shared" si="32"/>
        <v>-4.476405344137846E-2</v>
      </c>
      <c r="F1051" s="39">
        <v>3844.86</v>
      </c>
      <c r="G1051" s="73">
        <f t="shared" si="33"/>
        <v>0.23136801000000007</v>
      </c>
    </row>
    <row r="1052" spans="2:7" ht="15.75">
      <c r="B1052" s="49">
        <v>44715</v>
      </c>
      <c r="C1052" s="50">
        <v>9.7480000000000011</v>
      </c>
      <c r="D1052" s="50">
        <v>9.3052666160000008</v>
      </c>
      <c r="E1052" s="40">
        <f t="shared" si="32"/>
        <v>-4.5417868691013608E-2</v>
      </c>
      <c r="F1052" s="39">
        <v>28595.32</v>
      </c>
      <c r="G1052" s="73">
        <f t="shared" si="33"/>
        <v>0.24057615000000002</v>
      </c>
    </row>
    <row r="1053" spans="2:7" ht="15.75">
      <c r="B1053" s="49">
        <v>44714</v>
      </c>
      <c r="C1053" s="50">
        <v>9.6999999999999993</v>
      </c>
      <c r="D1053" s="50">
        <v>9.2850802380000008</v>
      </c>
      <c r="E1053" s="40">
        <f t="shared" si="32"/>
        <v>-4.2775233195876172E-2</v>
      </c>
      <c r="F1053" s="39">
        <v>485</v>
      </c>
      <c r="G1053" s="73">
        <f t="shared" si="33"/>
        <v>0.21245649000000003</v>
      </c>
    </row>
    <row r="1054" spans="2:7" ht="15.75">
      <c r="B1054" s="49">
        <v>44713</v>
      </c>
      <c r="C1054" s="50">
        <v>9.6999999999999993</v>
      </c>
      <c r="D1054" s="50">
        <v>9.2797403030000005</v>
      </c>
      <c r="E1054" s="40">
        <f t="shared" si="32"/>
        <v>-4.3325741958762709E-2</v>
      </c>
      <c r="F1054" s="39">
        <v>2488.84</v>
      </c>
      <c r="G1054" s="73">
        <f t="shared" si="33"/>
        <v>0.21216349000000001</v>
      </c>
    </row>
    <row r="1055" spans="2:7" ht="15.75">
      <c r="B1055" s="49">
        <v>44712</v>
      </c>
      <c r="C1055" s="50">
        <v>9.7850000000000001</v>
      </c>
      <c r="D1055" s="50">
        <v>9.2828848920000002</v>
      </c>
      <c r="E1055" s="40">
        <f t="shared" si="32"/>
        <v>-5.1314778538579464E-2</v>
      </c>
      <c r="F1055" s="39">
        <v>4248.62</v>
      </c>
      <c r="G1055" s="73">
        <f t="shared" si="33"/>
        <v>0.20996314000000005</v>
      </c>
    </row>
    <row r="1056" spans="2:7" ht="15.75">
      <c r="B1056" s="49">
        <v>44711</v>
      </c>
      <c r="C1056" s="50">
        <v>9.6489999999999991</v>
      </c>
      <c r="D1056" s="50">
        <v>9.3977090759999999</v>
      </c>
      <c r="E1056" s="40">
        <f t="shared" si="32"/>
        <v>-2.6043209037205806E-2</v>
      </c>
      <c r="F1056" s="39">
        <v>10595.35</v>
      </c>
      <c r="G1056" s="73">
        <f t="shared" si="33"/>
        <v>0.20696237000000006</v>
      </c>
    </row>
    <row r="1057" spans="2:7" ht="15.75">
      <c r="B1057" s="49">
        <v>44708</v>
      </c>
      <c r="C1057" s="50">
        <v>9.5969999999999995</v>
      </c>
      <c r="D1057" s="50">
        <v>9.3978991250000004</v>
      </c>
      <c r="E1057" s="40">
        <f t="shared" si="32"/>
        <v>-2.0746157653433239E-2</v>
      </c>
      <c r="F1057" s="39">
        <v>26480.91</v>
      </c>
      <c r="G1057" s="73">
        <f t="shared" si="33"/>
        <v>0.19865072000000003</v>
      </c>
    </row>
    <row r="1058" spans="2:7" ht="15.75">
      <c r="B1058" s="49">
        <v>44707</v>
      </c>
      <c r="C1058" s="50">
        <v>9.5939999999999994</v>
      </c>
      <c r="D1058" s="50">
        <v>9.4294936190000005</v>
      </c>
      <c r="E1058" s="40">
        <f t="shared" si="32"/>
        <v>-1.714679810298092E-2</v>
      </c>
      <c r="F1058" s="39">
        <v>1913.37</v>
      </c>
      <c r="G1058" s="73">
        <f t="shared" si="33"/>
        <v>0.17349459</v>
      </c>
    </row>
    <row r="1059" spans="2:7" ht="15.75">
      <c r="B1059" s="49">
        <v>44706</v>
      </c>
      <c r="C1059" s="50">
        <v>9.5939999999999994</v>
      </c>
      <c r="D1059" s="50">
        <v>9.3688190930000008</v>
      </c>
      <c r="E1059" s="40">
        <f t="shared" si="32"/>
        <v>-2.3471013862830792E-2</v>
      </c>
      <c r="F1059" s="39">
        <v>285.44</v>
      </c>
      <c r="G1059" s="73">
        <f t="shared" si="33"/>
        <v>0.17500514</v>
      </c>
    </row>
    <row r="1060" spans="2:7" ht="15.75">
      <c r="B1060" s="49">
        <v>44705</v>
      </c>
      <c r="C1060" s="50">
        <v>9.5939999999999994</v>
      </c>
      <c r="D1060" s="50">
        <v>9.3912387610000003</v>
      </c>
      <c r="E1060" s="40">
        <f t="shared" si="32"/>
        <v>-2.1134171252866318E-2</v>
      </c>
      <c r="F1060" s="39">
        <v>383.76</v>
      </c>
      <c r="G1060" s="73">
        <f t="shared" si="33"/>
        <v>0.17520263</v>
      </c>
    </row>
    <row r="1061" spans="2:7" ht="15.75">
      <c r="B1061" s="49">
        <v>44704</v>
      </c>
      <c r="C1061" s="50">
        <v>9.5950000000000006</v>
      </c>
      <c r="D1061" s="50">
        <v>9.4083727229999994</v>
      </c>
      <c r="E1061" s="40">
        <f t="shared" si="32"/>
        <v>-1.945047180823356E-2</v>
      </c>
      <c r="F1061" s="39">
        <v>2014.84</v>
      </c>
      <c r="G1061" s="73">
        <f t="shared" si="33"/>
        <v>0.17520205</v>
      </c>
    </row>
    <row r="1062" spans="2:7" ht="15.75">
      <c r="B1062" s="49">
        <v>44701</v>
      </c>
      <c r="C1062" s="50">
        <v>9.5939999999999994</v>
      </c>
      <c r="D1062" s="50">
        <v>9.4008287609999996</v>
      </c>
      <c r="E1062" s="40">
        <f t="shared" si="32"/>
        <v>-2.01345881801126E-2</v>
      </c>
      <c r="F1062" s="39">
        <v>1439.1</v>
      </c>
      <c r="G1062" s="73">
        <f t="shared" si="33"/>
        <v>0.17995435000000004</v>
      </c>
    </row>
    <row r="1063" spans="2:7" ht="15.75">
      <c r="B1063" s="49">
        <v>44700</v>
      </c>
      <c r="C1063" s="50">
        <v>9.593</v>
      </c>
      <c r="D1063" s="50">
        <v>9.4311090540000002</v>
      </c>
      <c r="E1063" s="40">
        <f t="shared" si="32"/>
        <v>-1.6875945585322571E-2</v>
      </c>
      <c r="F1063" s="39">
        <v>95.93</v>
      </c>
      <c r="G1063" s="73">
        <f t="shared" si="33"/>
        <v>0.18483816</v>
      </c>
    </row>
    <row r="1064" spans="2:7" ht="15.75">
      <c r="B1064" s="49">
        <v>44699</v>
      </c>
      <c r="C1064" s="50">
        <v>9.5890000000000004</v>
      </c>
      <c r="D1064" s="50">
        <v>9.3800272010000008</v>
      </c>
      <c r="E1064" s="40">
        <f t="shared" si="32"/>
        <v>-2.1792971008447126E-2</v>
      </c>
      <c r="F1064" s="39">
        <v>4156.8100000000004</v>
      </c>
      <c r="G1064" s="73">
        <f t="shared" si="33"/>
        <v>0.18483922</v>
      </c>
    </row>
    <row r="1065" spans="2:7" ht="15.75">
      <c r="B1065" s="49">
        <v>44698</v>
      </c>
      <c r="C1065" s="50">
        <v>9.5890000000000004</v>
      </c>
      <c r="D1065" s="50">
        <v>9.4164578260000003</v>
      </c>
      <c r="E1065" s="40">
        <f t="shared" si="32"/>
        <v>-1.7993760976118489E-2</v>
      </c>
      <c r="F1065" s="39">
        <v>191.82</v>
      </c>
      <c r="G1065" s="73">
        <f t="shared" si="33"/>
        <v>0.18225732</v>
      </c>
    </row>
    <row r="1066" spans="2:7" ht="15.75">
      <c r="B1066" s="49">
        <v>44697</v>
      </c>
      <c r="C1066" s="50">
        <v>9.5939999999999994</v>
      </c>
      <c r="D1066" s="50">
        <v>9.3790208219999993</v>
      </c>
      <c r="E1066" s="40">
        <f t="shared" si="32"/>
        <v>-2.2407669168230115E-2</v>
      </c>
      <c r="F1066" s="39">
        <v>10091.99</v>
      </c>
      <c r="G1066" s="73">
        <f t="shared" si="33"/>
        <v>8.1852505000000004</v>
      </c>
    </row>
    <row r="1067" spans="2:7" ht="15.75">
      <c r="B1067" s="49">
        <v>44694</v>
      </c>
      <c r="C1067" s="50">
        <v>9.5960000000000001</v>
      </c>
      <c r="D1067" s="50">
        <v>9.3293645450000007</v>
      </c>
      <c r="E1067" s="40">
        <f t="shared" si="32"/>
        <v>-2.7786104105877341E-2</v>
      </c>
      <c r="F1067" s="39">
        <v>21068.27</v>
      </c>
      <c r="G1067" s="73">
        <f t="shared" si="33"/>
        <v>8.1771660199999996</v>
      </c>
    </row>
    <row r="1068" spans="2:7" ht="15.75">
      <c r="B1068" s="49">
        <v>44693</v>
      </c>
      <c r="C1068" s="50">
        <v>9.5969999999999995</v>
      </c>
      <c r="D1068" s="50">
        <v>9.293373034</v>
      </c>
      <c r="E1068" s="40">
        <f t="shared" si="32"/>
        <v>-3.1637695738251481E-2</v>
      </c>
      <c r="F1068" s="39">
        <v>79194.67</v>
      </c>
      <c r="G1068" s="73">
        <f t="shared" si="33"/>
        <v>8.1623377500000007</v>
      </c>
    </row>
    <row r="1069" spans="2:7" ht="15.75">
      <c r="B1069" s="49">
        <v>44692</v>
      </c>
      <c r="C1069" s="50">
        <v>9.5960000000000001</v>
      </c>
      <c r="D1069" s="50">
        <v>9.281694249000001</v>
      </c>
      <c r="E1069" s="40">
        <f t="shared" si="32"/>
        <v>-3.2753829824926917E-2</v>
      </c>
      <c r="F1069" s="39">
        <v>381.92</v>
      </c>
      <c r="G1069" s="73">
        <f t="shared" si="33"/>
        <v>8.0832390699999994</v>
      </c>
    </row>
    <row r="1070" spans="2:7" ht="15.75">
      <c r="B1070" s="49">
        <v>44691</v>
      </c>
      <c r="C1070" s="50">
        <v>9.5969999999999995</v>
      </c>
      <c r="D1070" s="50">
        <v>9.2669013640000006</v>
      </c>
      <c r="E1070" s="40">
        <f t="shared" si="32"/>
        <v>-3.4396023340627191E-2</v>
      </c>
      <c r="F1070" s="39">
        <v>1151.6400000000001</v>
      </c>
      <c r="G1070" s="73">
        <f t="shared" si="33"/>
        <v>8.0829531400000008</v>
      </c>
    </row>
    <row r="1071" spans="2:7" ht="15.75">
      <c r="B1071" s="49">
        <v>44690</v>
      </c>
      <c r="C1071" s="50">
        <v>9.5969999999999995</v>
      </c>
      <c r="D1071" s="50">
        <v>9.2804170170000013</v>
      </c>
      <c r="E1071" s="40">
        <f t="shared" si="32"/>
        <v>-3.2987702719599721E-2</v>
      </c>
      <c r="F1071" s="39">
        <v>4978.22</v>
      </c>
      <c r="G1071" s="73">
        <f t="shared" si="33"/>
        <v>8.0819934800000013</v>
      </c>
    </row>
    <row r="1072" spans="2:7" ht="15.75">
      <c r="B1072" s="49">
        <v>44687</v>
      </c>
      <c r="C1072" s="50">
        <v>9.5969999999999995</v>
      </c>
      <c r="D1072" s="50">
        <v>9.2624141050000013</v>
      </c>
      <c r="E1072" s="40">
        <f t="shared" si="32"/>
        <v>-3.4863592268417065E-2</v>
      </c>
      <c r="F1072" s="39">
        <v>27281.33</v>
      </c>
      <c r="G1072" s="73">
        <f t="shared" si="33"/>
        <v>8.0781672600000007</v>
      </c>
    </row>
    <row r="1073" spans="2:7" ht="15.75">
      <c r="B1073" s="49">
        <v>44686</v>
      </c>
      <c r="C1073" s="50">
        <v>9.5969999999999995</v>
      </c>
      <c r="D1073" s="50">
        <v>9.285062786000001</v>
      </c>
      <c r="E1073" s="40">
        <f t="shared" si="32"/>
        <v>-3.2503617172032762E-2</v>
      </c>
      <c r="F1073" s="39">
        <v>13053</v>
      </c>
      <c r="G1073" s="73">
        <f t="shared" si="33"/>
        <v>8.0520379300000009</v>
      </c>
    </row>
    <row r="1074" spans="2:7" ht="15.75">
      <c r="B1074" s="49">
        <v>44685</v>
      </c>
      <c r="C1074" s="50">
        <v>9.5969999999999995</v>
      </c>
      <c r="D1074" s="50">
        <v>9.3144703140000011</v>
      </c>
      <c r="E1074" s="40">
        <f t="shared" si="32"/>
        <v>-2.9439375429821668E-2</v>
      </c>
      <c r="F1074" s="39">
        <v>475.66</v>
      </c>
      <c r="G1074" s="73">
        <f t="shared" si="33"/>
        <v>8.0460241700000008</v>
      </c>
    </row>
    <row r="1075" spans="2:7" ht="15.75">
      <c r="B1075" s="49">
        <v>44684</v>
      </c>
      <c r="C1075" s="50">
        <v>9.6</v>
      </c>
      <c r="D1075" s="50">
        <v>9.2648404150000001</v>
      </c>
      <c r="E1075" s="40">
        <f t="shared" si="32"/>
        <v>-3.4912456770833322E-2</v>
      </c>
      <c r="F1075" s="39">
        <v>192</v>
      </c>
      <c r="G1075" s="73">
        <f t="shared" si="33"/>
        <v>8.0465166700000008</v>
      </c>
    </row>
    <row r="1076" spans="2:7" ht="15.75">
      <c r="B1076" s="49">
        <v>44683</v>
      </c>
      <c r="C1076" s="50">
        <v>9.6</v>
      </c>
      <c r="D1076" s="50">
        <v>9.261606446</v>
      </c>
      <c r="E1076" s="40">
        <f t="shared" si="32"/>
        <v>-3.5249328541666625E-2</v>
      </c>
      <c r="F1076" s="39">
        <v>288.49</v>
      </c>
      <c r="G1076" s="73">
        <f t="shared" si="33"/>
        <v>8.0465186700000011</v>
      </c>
    </row>
    <row r="1077" spans="2:7" ht="15.75">
      <c r="B1077" s="49">
        <v>44680</v>
      </c>
      <c r="C1077" s="50">
        <v>9.6449999999999996</v>
      </c>
      <c r="D1077" s="50">
        <v>9.2680597640000002</v>
      </c>
      <c r="E1077" s="40">
        <f t="shared" si="32"/>
        <v>-3.908141378952823E-2</v>
      </c>
      <c r="F1077" s="39">
        <v>1247.8499999999999</v>
      </c>
      <c r="G1077" s="73">
        <f t="shared" si="33"/>
        <v>8.0488221000000006</v>
      </c>
    </row>
    <row r="1078" spans="2:7" ht="15.75">
      <c r="B1078" s="49">
        <v>44679</v>
      </c>
      <c r="C1078" s="50">
        <v>9.5790000000000006</v>
      </c>
      <c r="D1078" s="50">
        <v>9.3750747270000012</v>
      </c>
      <c r="E1078" s="40">
        <f t="shared" si="32"/>
        <v>-2.1288785155026524E-2</v>
      </c>
      <c r="F1078" s="39">
        <v>2283.6999999999998</v>
      </c>
      <c r="G1078" s="73">
        <f t="shared" si="33"/>
        <v>8.0477680300000021</v>
      </c>
    </row>
    <row r="1079" spans="2:7" ht="15.75">
      <c r="B1079" s="49">
        <v>44678</v>
      </c>
      <c r="C1079" s="50">
        <v>9.6129999999999995</v>
      </c>
      <c r="D1079" s="50">
        <v>9.3622618339999999</v>
      </c>
      <c r="E1079" s="40">
        <f t="shared" si="32"/>
        <v>-2.6083237907000956E-2</v>
      </c>
      <c r="F1079" s="39">
        <v>1324.78</v>
      </c>
      <c r="G1079" s="73">
        <f t="shared" si="33"/>
        <v>8.0467453300000003</v>
      </c>
    </row>
    <row r="1080" spans="2:7" ht="15.75">
      <c r="B1080" s="49">
        <v>44677</v>
      </c>
      <c r="C1080" s="50">
        <v>9.6140000000000008</v>
      </c>
      <c r="D1080" s="50">
        <v>9.3403863979999997</v>
      </c>
      <c r="E1080" s="40">
        <f t="shared" si="32"/>
        <v>-2.8459912835448464E-2</v>
      </c>
      <c r="F1080" s="39">
        <v>3423.92</v>
      </c>
      <c r="G1080" s="73">
        <f t="shared" si="33"/>
        <v>8.0456140500000011</v>
      </c>
    </row>
    <row r="1081" spans="2:7" ht="15.75">
      <c r="B1081" s="49">
        <v>44676</v>
      </c>
      <c r="C1081" s="50">
        <v>9.6590000000000007</v>
      </c>
      <c r="D1081" s="50">
        <v>9.3714349109999997</v>
      </c>
      <c r="E1081" s="40">
        <f t="shared" si="32"/>
        <v>-2.9771724712703285E-2</v>
      </c>
      <c r="F1081" s="39">
        <v>482.93</v>
      </c>
      <c r="G1081" s="73">
        <f t="shared" si="33"/>
        <v>8.0476118400000001</v>
      </c>
    </row>
    <row r="1082" spans="2:7" ht="15.75">
      <c r="B1082" s="49">
        <v>44673</v>
      </c>
      <c r="C1082" s="50">
        <v>9.6579999999999995</v>
      </c>
      <c r="D1082" s="50">
        <v>9.3340121819999986</v>
      </c>
      <c r="E1082" s="40">
        <f t="shared" si="32"/>
        <v>-3.354605694760826E-2</v>
      </c>
      <c r="F1082" s="39">
        <v>383.18</v>
      </c>
      <c r="G1082" s="73">
        <f t="shared" si="33"/>
        <v>8.0483046600000012</v>
      </c>
    </row>
    <row r="1083" spans="2:7" ht="15.75">
      <c r="B1083" s="49">
        <v>44671</v>
      </c>
      <c r="C1083" s="50">
        <v>9.6989999999999998</v>
      </c>
      <c r="D1083" s="50">
        <v>9.3403371390000007</v>
      </c>
      <c r="E1083" s="40">
        <f t="shared" si="32"/>
        <v>-3.6979364986080898E-2</v>
      </c>
      <c r="F1083" s="39">
        <v>6767.14</v>
      </c>
      <c r="G1083" s="73">
        <f t="shared" si="33"/>
        <v>8.049097230000001</v>
      </c>
    </row>
    <row r="1084" spans="2:7" ht="15.75">
      <c r="B1084" s="49">
        <v>44670</v>
      </c>
      <c r="C1084" s="50">
        <v>9.7210000000000001</v>
      </c>
      <c r="D1084" s="50">
        <v>9.3429939920000002</v>
      </c>
      <c r="E1084" s="40">
        <f t="shared" si="32"/>
        <v>-3.8885506429379713E-2</v>
      </c>
      <c r="F1084" s="39">
        <v>6322.91</v>
      </c>
      <c r="G1084" s="73">
        <f t="shared" si="33"/>
        <v>8.0473273400000007</v>
      </c>
    </row>
    <row r="1085" spans="2:7" ht="15.75">
      <c r="B1085" s="49">
        <v>44669</v>
      </c>
      <c r="C1085" s="50">
        <v>9.6989999999999998</v>
      </c>
      <c r="D1085" s="50">
        <v>9.3307252340000009</v>
      </c>
      <c r="E1085" s="40">
        <f t="shared" si="32"/>
        <v>-3.7970385194349809E-2</v>
      </c>
      <c r="F1085" s="39">
        <v>96.99</v>
      </c>
      <c r="G1085" s="73">
        <f t="shared" si="33"/>
        <v>8.0415871800000023</v>
      </c>
    </row>
    <row r="1086" spans="2:7" ht="15.75">
      <c r="B1086" s="49">
        <v>44665</v>
      </c>
      <c r="C1086" s="50">
        <v>9.7489999999999988</v>
      </c>
      <c r="D1086" s="50">
        <v>9.2827167810000013</v>
      </c>
      <c r="E1086" s="40">
        <f t="shared" si="32"/>
        <v>-4.7828825417991383E-2</v>
      </c>
      <c r="F1086" s="39">
        <v>1574.91</v>
      </c>
      <c r="G1086" s="73">
        <f t="shared" si="33"/>
        <v>8.0434091200000015</v>
      </c>
    </row>
    <row r="1087" spans="2:7" ht="15.75">
      <c r="B1087" s="49">
        <v>44664</v>
      </c>
      <c r="C1087" s="50">
        <v>9.9879999999999995</v>
      </c>
      <c r="D1087" s="50">
        <v>9.3004691899999994</v>
      </c>
      <c r="E1087" s="40">
        <f t="shared" si="32"/>
        <v>-6.8835683820584692E-2</v>
      </c>
      <c r="F1087" s="39">
        <v>8003185</v>
      </c>
      <c r="G1087" s="73">
        <f t="shared" si="33"/>
        <v>8.0431080800000014</v>
      </c>
    </row>
    <row r="1088" spans="2:7" ht="15.75">
      <c r="B1088" s="49">
        <v>44663</v>
      </c>
      <c r="C1088" s="50">
        <v>9.5500000000000007</v>
      </c>
      <c r="D1088" s="50">
        <v>9.2665217420000001</v>
      </c>
      <c r="E1088" s="40">
        <f t="shared" si="32"/>
        <v>-2.9683587225130981E-2</v>
      </c>
      <c r="F1088" s="39">
        <v>2007.51</v>
      </c>
      <c r="G1088" s="73">
        <f t="shared" si="33"/>
        <v>4.0609010000000001E-2</v>
      </c>
    </row>
    <row r="1089" spans="2:7" ht="15.75">
      <c r="B1089" s="49">
        <v>44662</v>
      </c>
      <c r="C1089" s="50">
        <v>9.6</v>
      </c>
      <c r="D1089" s="50">
        <v>9.269845664</v>
      </c>
      <c r="E1089" s="40">
        <f t="shared" si="32"/>
        <v>-3.4391076666666631E-2</v>
      </c>
      <c r="F1089" s="39">
        <v>6240</v>
      </c>
      <c r="G1089" s="73">
        <f t="shared" si="33"/>
        <v>3.9287429999999998E-2</v>
      </c>
    </row>
    <row r="1090" spans="2:7" ht="15.75">
      <c r="B1090" s="49">
        <v>44659</v>
      </c>
      <c r="C1090" s="50">
        <v>9.5990000000000002</v>
      </c>
      <c r="D1090" s="50">
        <v>9.3185958539999998</v>
      </c>
      <c r="E1090" s="40">
        <f t="shared" si="32"/>
        <v>-2.9211808105011006E-2</v>
      </c>
      <c r="F1090" s="39">
        <v>95.99</v>
      </c>
      <c r="G1090" s="73">
        <f t="shared" si="33"/>
        <v>3.33414E-2</v>
      </c>
    </row>
    <row r="1091" spans="2:7" ht="15.75">
      <c r="B1091" s="49">
        <v>44658</v>
      </c>
      <c r="C1091" s="50">
        <v>9.5990000000000002</v>
      </c>
      <c r="D1091" s="50">
        <v>9.3605143569999996</v>
      </c>
      <c r="E1091" s="40">
        <f t="shared" si="32"/>
        <v>-2.4844842483592089E-2</v>
      </c>
      <c r="F1091" s="39">
        <v>95.99</v>
      </c>
      <c r="G1091" s="73">
        <f t="shared" si="33"/>
        <v>3.3343409999999997E-2</v>
      </c>
    </row>
    <row r="1092" spans="2:7" ht="15.75">
      <c r="B1092" s="49">
        <v>44657</v>
      </c>
      <c r="C1092" s="50">
        <v>9.5990000000000002</v>
      </c>
      <c r="D1092" s="50">
        <v>9.3508820789999998</v>
      </c>
      <c r="E1092" s="40">
        <f t="shared" si="32"/>
        <v>-2.5848309303052486E-2</v>
      </c>
      <c r="F1092" s="39">
        <v>191.98</v>
      </c>
      <c r="G1092" s="73">
        <f t="shared" si="33"/>
        <v>3.578042E-2</v>
      </c>
    </row>
    <row r="1093" spans="2:7" ht="15.75">
      <c r="B1093" s="49">
        <v>44656</v>
      </c>
      <c r="C1093" s="50">
        <v>9.6</v>
      </c>
      <c r="D1093" s="50">
        <v>9.3441865039999996</v>
      </c>
      <c r="E1093" s="40">
        <f t="shared" si="32"/>
        <v>-2.664723916666667E-2</v>
      </c>
      <c r="F1093" s="39">
        <v>1152</v>
      </c>
      <c r="G1093" s="73">
        <f t="shared" si="33"/>
        <v>3.6365389999999997E-2</v>
      </c>
    </row>
    <row r="1094" spans="2:7" ht="15.75">
      <c r="B1094" s="49">
        <v>44655</v>
      </c>
      <c r="C1094" s="50">
        <v>9.6</v>
      </c>
      <c r="D1094" s="50">
        <v>9.382444821</v>
      </c>
      <c r="E1094" s="40">
        <f t="shared" si="32"/>
        <v>-2.2661997812500001E-2</v>
      </c>
      <c r="F1094" s="39">
        <v>1152</v>
      </c>
      <c r="G1094" s="73">
        <f t="shared" si="33"/>
        <v>3.5408370000000002E-2</v>
      </c>
    </row>
    <row r="1095" spans="2:7" ht="15.75">
      <c r="B1095" s="49">
        <v>44652</v>
      </c>
      <c r="C1095" s="50">
        <v>9.6050000000000004</v>
      </c>
      <c r="D1095" s="50">
        <v>9.3604943419999991</v>
      </c>
      <c r="E1095" s="40">
        <f t="shared" si="32"/>
        <v>-2.5456080999479602E-2</v>
      </c>
      <c r="F1095" s="39">
        <v>7039.24</v>
      </c>
      <c r="G1095" s="73">
        <f t="shared" si="33"/>
        <v>3.4547660000000001E-2</v>
      </c>
    </row>
    <row r="1096" spans="2:7" ht="15.75">
      <c r="B1096" s="49">
        <v>44651</v>
      </c>
      <c r="C1096" s="50">
        <v>9.6999999999999993</v>
      </c>
      <c r="D1096" s="50">
        <v>9.294710662</v>
      </c>
      <c r="E1096" s="40">
        <f t="shared" si="32"/>
        <v>-4.1782405979381432E-2</v>
      </c>
      <c r="F1096" s="39">
        <v>968.16</v>
      </c>
      <c r="G1096" s="73">
        <f t="shared" si="33"/>
        <v>2.7800920000000003E-2</v>
      </c>
    </row>
    <row r="1097" spans="2:7" ht="15.75">
      <c r="B1097" s="49">
        <v>44650</v>
      </c>
      <c r="C1097" s="50">
        <v>9.6999999999999993</v>
      </c>
      <c r="D1097" s="50">
        <v>9.3811517779999996</v>
      </c>
      <c r="E1097" s="40">
        <f t="shared" si="32"/>
        <v>-3.2870950721649472E-2</v>
      </c>
      <c r="F1097" s="39">
        <v>194</v>
      </c>
      <c r="G1097" s="73">
        <f t="shared" si="33"/>
        <v>2.9373260000000002E-2</v>
      </c>
    </row>
    <row r="1098" spans="2:7" ht="15.75">
      <c r="B1098" s="49">
        <v>44649</v>
      </c>
      <c r="C1098" s="50">
        <v>9.6999999999999993</v>
      </c>
      <c r="D1098" s="50">
        <v>9.4052271189999992</v>
      </c>
      <c r="E1098" s="40">
        <f t="shared" si="32"/>
        <v>-3.0388956804123679E-2</v>
      </c>
      <c r="F1098" s="39">
        <v>2591.92</v>
      </c>
      <c r="G1098" s="73">
        <f t="shared" si="33"/>
        <v>3.1785649999999999E-2</v>
      </c>
    </row>
    <row r="1099" spans="2:7" ht="15.75">
      <c r="B1099" s="49">
        <v>44648</v>
      </c>
      <c r="C1099" s="50">
        <v>9.6890000000000001</v>
      </c>
      <c r="D1099" s="50">
        <v>9.4224634409999997</v>
      </c>
      <c r="E1099" s="40">
        <f t="shared" ref="E1099:E1162" si="34">D1099/C1099-1</f>
        <v>-2.7509191763855911E-2</v>
      </c>
      <c r="F1099" s="39">
        <v>193.78</v>
      </c>
      <c r="G1099" s="73">
        <f t="shared" ref="G1099:G1162" si="35">SUM(F1099:F1120)/1000000</f>
        <v>3.1800120000000001E-2</v>
      </c>
    </row>
    <row r="1100" spans="2:7" ht="15.75">
      <c r="B1100" s="49">
        <v>44645</v>
      </c>
      <c r="C1100" s="50">
        <v>9.6999999999999993</v>
      </c>
      <c r="D1100" s="50">
        <v>9.42616166</v>
      </c>
      <c r="E1100" s="40">
        <f t="shared" si="34"/>
        <v>-2.8230756701030812E-2</v>
      </c>
      <c r="F1100" s="39">
        <v>1261</v>
      </c>
      <c r="G1100" s="73">
        <f t="shared" si="35"/>
        <v>4.0123729999999996E-2</v>
      </c>
    </row>
    <row r="1101" spans="2:7" ht="15.75">
      <c r="B1101" s="49">
        <v>44644</v>
      </c>
      <c r="C1101" s="50">
        <v>9.6999999999999993</v>
      </c>
      <c r="D1101" s="50">
        <v>9.3715449419999999</v>
      </c>
      <c r="E1101" s="40">
        <f t="shared" si="34"/>
        <v>-3.386134618556691E-2</v>
      </c>
      <c r="F1101" s="39">
        <v>193.5</v>
      </c>
      <c r="G1101" s="73">
        <f t="shared" si="35"/>
        <v>4.0493499999999995E-2</v>
      </c>
    </row>
    <row r="1102" spans="2:7" ht="15.75">
      <c r="B1102" s="49">
        <v>44643</v>
      </c>
      <c r="C1102" s="50">
        <v>9.6999999999999993</v>
      </c>
      <c r="D1102" s="50">
        <v>9.2648231990000003</v>
      </c>
      <c r="E1102" s="40">
        <f t="shared" si="34"/>
        <v>-4.4863587731958643E-2</v>
      </c>
      <c r="F1102" s="39">
        <v>5421.71</v>
      </c>
      <c r="G1102" s="73">
        <f t="shared" si="35"/>
        <v>4.8469359999999996E-2</v>
      </c>
    </row>
    <row r="1103" spans="2:7" ht="15.75">
      <c r="B1103" s="49">
        <v>44642</v>
      </c>
      <c r="C1103" s="50">
        <v>9.7970000000000006</v>
      </c>
      <c r="D1103" s="50">
        <v>9.2368202890000006</v>
      </c>
      <c r="E1103" s="40">
        <f t="shared" si="34"/>
        <v>-5.7178698683270412E-2</v>
      </c>
      <c r="F1103" s="39">
        <v>1175.75</v>
      </c>
      <c r="G1103" s="73">
        <f t="shared" si="35"/>
        <v>4.4500130000000006E-2</v>
      </c>
    </row>
    <row r="1104" spans="2:7" ht="15.75">
      <c r="B1104" s="49">
        <v>44641</v>
      </c>
      <c r="C1104" s="50">
        <v>9.7970000000000006</v>
      </c>
      <c r="D1104" s="50">
        <v>9.2016986440000004</v>
      </c>
      <c r="E1104" s="40">
        <f t="shared" si="34"/>
        <v>-6.0763637440032658E-2</v>
      </c>
      <c r="F1104" s="39">
        <v>1175.75</v>
      </c>
      <c r="G1104" s="73">
        <f t="shared" si="35"/>
        <v>5.5609579999999999E-2</v>
      </c>
    </row>
    <row r="1105" spans="2:7" ht="15.75">
      <c r="B1105" s="49">
        <v>44638</v>
      </c>
      <c r="C1105" s="50">
        <v>9.7989999999999995</v>
      </c>
      <c r="D1105" s="50">
        <v>9.1931507450000005</v>
      </c>
      <c r="E1105" s="40">
        <f t="shared" si="34"/>
        <v>-6.1827661496070885E-2</v>
      </c>
      <c r="F1105" s="39">
        <v>4997.25</v>
      </c>
      <c r="G1105" s="73">
        <f t="shared" si="35"/>
        <v>5.6741470000000002E-2</v>
      </c>
    </row>
    <row r="1106" spans="2:7" ht="15.75">
      <c r="B1106" s="49">
        <v>44637</v>
      </c>
      <c r="C1106" s="50">
        <v>9.7940000000000005</v>
      </c>
      <c r="D1106" s="50">
        <v>9.1561459869999986</v>
      </c>
      <c r="E1106" s="40">
        <f t="shared" si="34"/>
        <v>-6.5127017868082726E-2</v>
      </c>
      <c r="F1106" s="39">
        <v>582.75</v>
      </c>
      <c r="G1106" s="73">
        <f t="shared" si="35"/>
        <v>5.2416219999999999E-2</v>
      </c>
    </row>
    <row r="1107" spans="2:7" ht="15.75">
      <c r="B1107" s="49">
        <v>44636</v>
      </c>
      <c r="C1107" s="50">
        <v>9.7940000000000005</v>
      </c>
      <c r="D1107" s="50">
        <v>9.1239077300000009</v>
      </c>
      <c r="E1107" s="40">
        <f t="shared" si="34"/>
        <v>-6.8418651215029547E-2</v>
      </c>
      <c r="F1107" s="39">
        <v>1918.93</v>
      </c>
      <c r="G1107" s="73">
        <f t="shared" si="35"/>
        <v>5.2892099999999997E-2</v>
      </c>
    </row>
    <row r="1108" spans="2:7" ht="15.75">
      <c r="B1108" s="49">
        <v>44635</v>
      </c>
      <c r="C1108" s="50">
        <v>9.7989999999999995</v>
      </c>
      <c r="D1108" s="50">
        <v>9.124577897</v>
      </c>
      <c r="E1108" s="40">
        <f t="shared" si="34"/>
        <v>-6.8825604959689701E-2</v>
      </c>
      <c r="F1108" s="39">
        <v>1273.8699999999999</v>
      </c>
      <c r="G1108" s="73">
        <f t="shared" si="35"/>
        <v>5.1550189999999989E-2</v>
      </c>
    </row>
    <row r="1109" spans="2:7" ht="15.75">
      <c r="B1109" s="49">
        <v>44634</v>
      </c>
      <c r="C1109" s="50">
        <v>9.7989999999999995</v>
      </c>
      <c r="D1109" s="50">
        <v>9.1015446960000013</v>
      </c>
      <c r="E1109" s="40">
        <f t="shared" si="34"/>
        <v>-7.1176171446065695E-2</v>
      </c>
      <c r="F1109" s="39">
        <v>685.93</v>
      </c>
      <c r="G1109" s="73">
        <f t="shared" si="35"/>
        <v>5.172141999999999E-2</v>
      </c>
    </row>
    <row r="1110" spans="2:7" ht="15.75">
      <c r="B1110" s="49">
        <v>44631</v>
      </c>
      <c r="C1110" s="50">
        <v>9.7989999999999995</v>
      </c>
      <c r="D1110" s="50">
        <v>9.1153109749999999</v>
      </c>
      <c r="E1110" s="40">
        <f t="shared" si="34"/>
        <v>-6.977130574548418E-2</v>
      </c>
      <c r="F1110" s="39">
        <v>685.93</v>
      </c>
      <c r="G1110" s="73">
        <f t="shared" si="35"/>
        <v>5.5862790000000002E-2</v>
      </c>
    </row>
    <row r="1111" spans="2:7" ht="15.75">
      <c r="B1111" s="49">
        <v>44630</v>
      </c>
      <c r="C1111" s="50">
        <v>9.7989999999999995</v>
      </c>
      <c r="D1111" s="50">
        <v>9.1123835409999998</v>
      </c>
      <c r="E1111" s="40">
        <f t="shared" si="34"/>
        <v>-7.0070053985100467E-2</v>
      </c>
      <c r="F1111" s="39">
        <v>293.97000000000003</v>
      </c>
      <c r="G1111" s="73">
        <f t="shared" si="35"/>
        <v>7.7075190000000002E-2</v>
      </c>
    </row>
    <row r="1112" spans="2:7" ht="15.75">
      <c r="B1112" s="49">
        <v>44629</v>
      </c>
      <c r="C1112" s="50">
        <v>9.8000000000000007</v>
      </c>
      <c r="D1112" s="50">
        <v>9.1101014510000002</v>
      </c>
      <c r="E1112" s="40">
        <f t="shared" si="34"/>
        <v>-7.0397811122449028E-2</v>
      </c>
      <c r="F1112" s="39">
        <v>98</v>
      </c>
      <c r="G1112" s="73">
        <f t="shared" si="35"/>
        <v>8.4872219999999998E-2</v>
      </c>
    </row>
    <row r="1113" spans="2:7" ht="15.75">
      <c r="B1113" s="49">
        <v>44628</v>
      </c>
      <c r="C1113" s="50">
        <v>9.8000000000000007</v>
      </c>
      <c r="D1113" s="50">
        <v>9.0714098179999993</v>
      </c>
      <c r="E1113" s="40">
        <f t="shared" si="34"/>
        <v>-7.434593693877567E-2</v>
      </c>
      <c r="F1113" s="39">
        <v>2533</v>
      </c>
      <c r="G1113" s="73">
        <f t="shared" si="35"/>
        <v>0.11443895</v>
      </c>
    </row>
    <row r="1114" spans="2:7" ht="15.75">
      <c r="B1114" s="49">
        <v>44627</v>
      </c>
      <c r="C1114" s="50">
        <v>9.7949999999999999</v>
      </c>
      <c r="D1114" s="50">
        <v>9.083929899000001</v>
      </c>
      <c r="E1114" s="40">
        <f t="shared" si="34"/>
        <v>-7.2595211944869731E-2</v>
      </c>
      <c r="F1114" s="39">
        <v>776.95</v>
      </c>
      <c r="G1114" s="73">
        <f t="shared" si="35"/>
        <v>0.12136722999999999</v>
      </c>
    </row>
    <row r="1115" spans="2:7" ht="15.75">
      <c r="B1115" s="49">
        <v>44624</v>
      </c>
      <c r="C1115" s="50">
        <v>9.7489999999999988</v>
      </c>
      <c r="D1115" s="50">
        <v>9.1031245040000002</v>
      </c>
      <c r="E1115" s="40">
        <f t="shared" si="34"/>
        <v>-6.6250435531849283E-2</v>
      </c>
      <c r="F1115" s="39">
        <v>194.98</v>
      </c>
      <c r="G1115" s="73">
        <f t="shared" si="35"/>
        <v>0.12220056999999998</v>
      </c>
    </row>
    <row r="1116" spans="2:7" ht="15.75">
      <c r="B1116" s="49">
        <v>44623</v>
      </c>
      <c r="C1116" s="50">
        <v>9.7489999999999988</v>
      </c>
      <c r="D1116" s="50">
        <v>9.1243236949999993</v>
      </c>
      <c r="E1116" s="40">
        <f t="shared" si="34"/>
        <v>-6.4075936506308273E-2</v>
      </c>
      <c r="F1116" s="39">
        <v>291.29000000000002</v>
      </c>
      <c r="G1116" s="73">
        <f t="shared" si="35"/>
        <v>0.17625789</v>
      </c>
    </row>
    <row r="1117" spans="2:7" ht="15.75">
      <c r="B1117" s="49">
        <v>44622</v>
      </c>
      <c r="C1117" s="50">
        <v>9.75</v>
      </c>
      <c r="D1117" s="50">
        <v>9.1305537480000005</v>
      </c>
      <c r="E1117" s="40">
        <f t="shared" si="34"/>
        <v>-6.3532948923076815E-2</v>
      </c>
      <c r="F1117" s="39">
        <v>292.5</v>
      </c>
      <c r="G1117" s="73">
        <f t="shared" si="35"/>
        <v>0.17951084999999997</v>
      </c>
    </row>
    <row r="1118" spans="2:7" ht="15.75">
      <c r="B1118" s="49">
        <v>44617</v>
      </c>
      <c r="C1118" s="50">
        <v>9.843</v>
      </c>
      <c r="D1118" s="50">
        <v>9.1312465309999986</v>
      </c>
      <c r="E1118" s="40">
        <f t="shared" si="34"/>
        <v>-7.2310623691963949E-2</v>
      </c>
      <c r="F1118" s="39">
        <v>2540.5</v>
      </c>
      <c r="G1118" s="73">
        <f t="shared" si="35"/>
        <v>0.18212525999999998</v>
      </c>
    </row>
    <row r="1119" spans="2:7" ht="15.75">
      <c r="B1119" s="49">
        <v>44616</v>
      </c>
      <c r="C1119" s="50">
        <v>9.6989999999999998</v>
      </c>
      <c r="D1119" s="50">
        <v>9.2187700750000001</v>
      </c>
      <c r="E1119" s="40">
        <f t="shared" si="34"/>
        <v>-4.9513344159191619E-2</v>
      </c>
      <c r="F1119" s="39">
        <v>2606.39</v>
      </c>
      <c r="G1119" s="73">
        <f t="shared" si="35"/>
        <v>0.18141988999999997</v>
      </c>
    </row>
    <row r="1120" spans="2:7" ht="15.75">
      <c r="B1120" s="49">
        <v>44615</v>
      </c>
      <c r="C1120" s="50">
        <v>9.6989999999999998</v>
      </c>
      <c r="D1120" s="50">
        <v>9.2276466709999987</v>
      </c>
      <c r="E1120" s="40">
        <f t="shared" si="34"/>
        <v>-4.8598136818228777E-2</v>
      </c>
      <c r="F1120" s="39">
        <v>2606.39</v>
      </c>
      <c r="G1120" s="73">
        <f t="shared" si="35"/>
        <v>0.17978799999999998</v>
      </c>
    </row>
    <row r="1121" spans="2:7" ht="15.75">
      <c r="B1121" s="49">
        <v>44614</v>
      </c>
      <c r="C1121" s="50">
        <v>9.6829999999999998</v>
      </c>
      <c r="D1121" s="50">
        <v>9.2430847410000005</v>
      </c>
      <c r="E1121" s="40">
        <f t="shared" si="34"/>
        <v>-4.5431711143240627E-2</v>
      </c>
      <c r="F1121" s="39">
        <v>8517.39</v>
      </c>
      <c r="G1121" s="73">
        <f t="shared" si="35"/>
        <v>0.20388051000000001</v>
      </c>
    </row>
    <row r="1122" spans="2:7" ht="15.75">
      <c r="B1122" s="49">
        <v>44613</v>
      </c>
      <c r="C1122" s="50">
        <v>9.65</v>
      </c>
      <c r="D1122" s="50">
        <v>9.2388859299999986</v>
      </c>
      <c r="E1122" s="40">
        <f t="shared" si="34"/>
        <v>-4.2602494300518323E-2</v>
      </c>
      <c r="F1122" s="39">
        <v>1630.77</v>
      </c>
      <c r="G1122" s="73">
        <f t="shared" si="35"/>
        <v>0.19584962</v>
      </c>
    </row>
    <row r="1123" spans="2:7" ht="15.75">
      <c r="B1123" s="49">
        <v>44610</v>
      </c>
      <c r="C1123" s="50">
        <v>9.6989999999999998</v>
      </c>
      <c r="D1123" s="50">
        <v>9.2327147620000005</v>
      </c>
      <c r="E1123" s="40">
        <f t="shared" si="34"/>
        <v>-4.8075599340138053E-2</v>
      </c>
      <c r="F1123" s="39">
        <v>8169.36</v>
      </c>
      <c r="G1123" s="73">
        <f t="shared" si="35"/>
        <v>0.19645572</v>
      </c>
    </row>
    <row r="1124" spans="2:7" ht="15.75">
      <c r="B1124" s="49">
        <v>44609</v>
      </c>
      <c r="C1124" s="50">
        <v>9.7050000000000001</v>
      </c>
      <c r="D1124" s="50">
        <v>9.2405638000000003</v>
      </c>
      <c r="E1124" s="40">
        <f t="shared" si="34"/>
        <v>-4.7855352910870619E-2</v>
      </c>
      <c r="F1124" s="39">
        <v>1452.48</v>
      </c>
      <c r="G1124" s="73">
        <f t="shared" si="35"/>
        <v>0.19052322999999999</v>
      </c>
    </row>
    <row r="1125" spans="2:7" ht="15.75">
      <c r="B1125" s="49">
        <v>44608</v>
      </c>
      <c r="C1125" s="50">
        <v>9.6999999999999993</v>
      </c>
      <c r="D1125" s="50">
        <v>9.2625347900000001</v>
      </c>
      <c r="E1125" s="40">
        <f t="shared" si="34"/>
        <v>-4.5099506185566907E-2</v>
      </c>
      <c r="F1125" s="39">
        <v>12285.2</v>
      </c>
      <c r="G1125" s="73">
        <f t="shared" si="35"/>
        <v>0.18965775000000001</v>
      </c>
    </row>
    <row r="1126" spans="2:7" ht="15.75">
      <c r="B1126" s="49">
        <v>44607</v>
      </c>
      <c r="C1126" s="50">
        <v>9.6260000000000012</v>
      </c>
      <c r="D1126" s="50">
        <v>9.262265983999999</v>
      </c>
      <c r="E1126" s="40">
        <f t="shared" si="34"/>
        <v>-3.7786621234157769E-2</v>
      </c>
      <c r="F1126" s="39">
        <v>2307.64</v>
      </c>
      <c r="G1126" s="73">
        <f t="shared" si="35"/>
        <v>0.17815529999999999</v>
      </c>
    </row>
    <row r="1127" spans="2:7" ht="15.75">
      <c r="B1127" s="49">
        <v>44606</v>
      </c>
      <c r="C1127" s="50">
        <v>9.6</v>
      </c>
      <c r="D1127" s="50">
        <v>9.2324740809999994</v>
      </c>
      <c r="E1127" s="40">
        <f t="shared" si="34"/>
        <v>-3.8283949895833391E-2</v>
      </c>
      <c r="F1127" s="39">
        <v>672</v>
      </c>
      <c r="G1127" s="73">
        <f t="shared" si="35"/>
        <v>0.17719685999999998</v>
      </c>
    </row>
    <row r="1128" spans="2:7" ht="15.75">
      <c r="B1128" s="49">
        <v>44603</v>
      </c>
      <c r="C1128" s="50">
        <v>9.6170000000000009</v>
      </c>
      <c r="D1128" s="50">
        <v>9.2111674959999998</v>
      </c>
      <c r="E1128" s="40">
        <f t="shared" si="34"/>
        <v>-4.2199490901528636E-2</v>
      </c>
      <c r="F1128" s="39">
        <v>1058.6300000000001</v>
      </c>
      <c r="G1128" s="73">
        <f t="shared" si="35"/>
        <v>0.17799296999999997</v>
      </c>
    </row>
    <row r="1129" spans="2:7" ht="15.75">
      <c r="B1129" s="49">
        <v>44602</v>
      </c>
      <c r="C1129" s="50">
        <v>9.6170000000000009</v>
      </c>
      <c r="D1129" s="50">
        <v>9.2197171530000013</v>
      </c>
      <c r="E1129" s="40">
        <f t="shared" si="34"/>
        <v>-4.1310475928044044E-2</v>
      </c>
      <c r="F1129" s="39">
        <v>577.02</v>
      </c>
      <c r="G1129" s="73">
        <f t="shared" si="35"/>
        <v>0.17840378999999998</v>
      </c>
    </row>
    <row r="1130" spans="2:7" ht="15.75">
      <c r="B1130" s="49">
        <v>44601</v>
      </c>
      <c r="C1130" s="50">
        <v>9.6370000000000005</v>
      </c>
      <c r="D1130" s="50">
        <v>9.2255845060000006</v>
      </c>
      <c r="E1130" s="40">
        <f t="shared" si="34"/>
        <v>-4.2691241465186214E-2</v>
      </c>
      <c r="F1130" s="39">
        <v>1445.1</v>
      </c>
      <c r="G1130" s="73">
        <f t="shared" si="35"/>
        <v>0.22468125000000003</v>
      </c>
    </row>
    <row r="1131" spans="2:7" ht="15.75">
      <c r="B1131" s="49">
        <v>44600</v>
      </c>
      <c r="C1131" s="50">
        <v>9.6590000000000007</v>
      </c>
      <c r="D1131" s="50">
        <v>9.2471066269999991</v>
      </c>
      <c r="E1131" s="40">
        <f t="shared" si="34"/>
        <v>-4.2643479966870457E-2</v>
      </c>
      <c r="F1131" s="39">
        <v>4827.3</v>
      </c>
      <c r="G1131" s="73">
        <f t="shared" si="35"/>
        <v>0.22578397</v>
      </c>
    </row>
    <row r="1132" spans="2:7" ht="15.75">
      <c r="B1132" s="49">
        <v>44599</v>
      </c>
      <c r="C1132" s="50">
        <v>9.6859999999999999</v>
      </c>
      <c r="D1132" s="50">
        <v>9.2737069640000005</v>
      </c>
      <c r="E1132" s="40">
        <f t="shared" si="34"/>
        <v>-4.2565871980177472E-2</v>
      </c>
      <c r="F1132" s="39">
        <v>21898.33</v>
      </c>
      <c r="G1132" s="73">
        <f t="shared" si="35"/>
        <v>0.22134705000000002</v>
      </c>
    </row>
    <row r="1133" spans="2:7" ht="15.75">
      <c r="B1133" s="49">
        <v>44596</v>
      </c>
      <c r="C1133" s="50">
        <v>9.6489999999999991</v>
      </c>
      <c r="D1133" s="50">
        <v>9.257696618999999</v>
      </c>
      <c r="E1133" s="40">
        <f t="shared" si="34"/>
        <v>-4.0553775624417088E-2</v>
      </c>
      <c r="F1133" s="39">
        <v>8090.9999999999991</v>
      </c>
      <c r="G1133" s="73">
        <f t="shared" si="35"/>
        <v>0.20101822000000003</v>
      </c>
    </row>
    <row r="1134" spans="2:7" ht="15.75">
      <c r="B1134" s="49">
        <v>44595</v>
      </c>
      <c r="C1134" s="50">
        <v>9.6489999999999991</v>
      </c>
      <c r="D1134" s="50">
        <v>9.2896396609999989</v>
      </c>
      <c r="E1134" s="40">
        <f t="shared" si="34"/>
        <v>-3.7243272774380776E-2</v>
      </c>
      <c r="F1134" s="39">
        <v>29664.73</v>
      </c>
      <c r="G1134" s="73">
        <f t="shared" si="35"/>
        <v>0.20436882000000003</v>
      </c>
    </row>
    <row r="1135" spans="2:7" ht="15.75">
      <c r="B1135" s="49">
        <v>44594</v>
      </c>
      <c r="C1135" s="50">
        <v>9.5689999999999991</v>
      </c>
      <c r="D1135" s="50">
        <v>9.2430362689999992</v>
      </c>
      <c r="E1135" s="40">
        <f t="shared" si="34"/>
        <v>-3.406455543943987E-2</v>
      </c>
      <c r="F1135" s="39">
        <v>9461.2800000000007</v>
      </c>
      <c r="G1135" s="73">
        <f t="shared" si="35"/>
        <v>0.17480244</v>
      </c>
    </row>
    <row r="1136" spans="2:7" ht="15.75">
      <c r="B1136" s="49">
        <v>44593</v>
      </c>
      <c r="C1136" s="50">
        <v>9.5640000000000001</v>
      </c>
      <c r="D1136" s="50">
        <v>9.2131856120000002</v>
      </c>
      <c r="E1136" s="40">
        <f t="shared" si="34"/>
        <v>-3.6680718109577515E-2</v>
      </c>
      <c r="F1136" s="39">
        <v>1610.29</v>
      </c>
      <c r="G1136" s="73">
        <f t="shared" si="35"/>
        <v>0.25270531000000002</v>
      </c>
    </row>
    <row r="1137" spans="2:7" ht="15.75">
      <c r="B1137" s="49">
        <v>44592</v>
      </c>
      <c r="C1137" s="50">
        <v>9.5950000000000006</v>
      </c>
      <c r="D1137" s="50">
        <v>9.195469988000001</v>
      </c>
      <c r="E1137" s="40">
        <f t="shared" si="34"/>
        <v>-4.1639396769150516E-2</v>
      </c>
      <c r="F1137" s="39">
        <v>54252.3</v>
      </c>
      <c r="G1137" s="73">
        <f t="shared" si="35"/>
        <v>0.26023329000000001</v>
      </c>
    </row>
    <row r="1138" spans="2:7" ht="15.75">
      <c r="B1138" s="49">
        <v>44589</v>
      </c>
      <c r="C1138" s="50">
        <v>9.5969999999999995</v>
      </c>
      <c r="D1138" s="50">
        <v>9.2720888919999993</v>
      </c>
      <c r="E1138" s="40">
        <f t="shared" si="34"/>
        <v>-3.385548692299678E-2</v>
      </c>
      <c r="F1138" s="39">
        <v>3544.25</v>
      </c>
      <c r="G1138" s="73">
        <f t="shared" si="35"/>
        <v>0.21480824000000001</v>
      </c>
    </row>
    <row r="1139" spans="2:7" ht="15.75">
      <c r="B1139" s="49">
        <v>44588</v>
      </c>
      <c r="C1139" s="50">
        <v>9.6859999999999999</v>
      </c>
      <c r="D1139" s="50">
        <v>9.2625942899999991</v>
      </c>
      <c r="E1139" s="40">
        <f t="shared" si="34"/>
        <v>-4.3713164360933421E-2</v>
      </c>
      <c r="F1139" s="39">
        <v>2906.91</v>
      </c>
      <c r="G1139" s="73">
        <f t="shared" si="35"/>
        <v>0.31070022000000003</v>
      </c>
    </row>
    <row r="1140" spans="2:7" ht="15.75">
      <c r="B1140" s="49">
        <v>44587</v>
      </c>
      <c r="C1140" s="50">
        <v>9.6939999999999991</v>
      </c>
      <c r="D1140" s="50">
        <v>9.2795588109999994</v>
      </c>
      <c r="E1140" s="40">
        <f t="shared" si="34"/>
        <v>-4.2752340519909171E-2</v>
      </c>
      <c r="F1140" s="39">
        <v>1835.13</v>
      </c>
      <c r="G1140" s="73">
        <f t="shared" si="35"/>
        <v>0.40765138000000001</v>
      </c>
    </row>
    <row r="1141" spans="2:7" ht="15.75">
      <c r="B1141" s="49">
        <v>44586</v>
      </c>
      <c r="C1141" s="50">
        <v>9.745000000000001</v>
      </c>
      <c r="D1141" s="50">
        <v>9.2943500320000005</v>
      </c>
      <c r="E1141" s="40">
        <f t="shared" si="34"/>
        <v>-4.624422452539767E-2</v>
      </c>
      <c r="F1141" s="39">
        <v>974.5</v>
      </c>
      <c r="G1141" s="73">
        <f t="shared" si="35"/>
        <v>0.41242653000000001</v>
      </c>
    </row>
    <row r="1142" spans="2:7" ht="15.75">
      <c r="B1142" s="49">
        <v>44585</v>
      </c>
      <c r="C1142" s="50">
        <v>9.745000000000001</v>
      </c>
      <c r="D1142" s="50">
        <v>9.2959905930000009</v>
      </c>
      <c r="E1142" s="40">
        <f t="shared" si="34"/>
        <v>-4.6075875525910748E-2</v>
      </c>
      <c r="F1142" s="39">
        <v>26698.9</v>
      </c>
      <c r="G1142" s="73">
        <f t="shared" si="35"/>
        <v>0.41194393000000007</v>
      </c>
    </row>
    <row r="1143" spans="2:7" ht="15.75">
      <c r="B1143" s="49">
        <v>44582</v>
      </c>
      <c r="C1143" s="50">
        <v>9.73</v>
      </c>
      <c r="D1143" s="50">
        <v>9.2796831849999997</v>
      </c>
      <c r="E1143" s="40">
        <f t="shared" si="34"/>
        <v>-4.628127595066811E-2</v>
      </c>
      <c r="F1143" s="39">
        <v>486.5</v>
      </c>
      <c r="G1143" s="73">
        <f t="shared" si="35"/>
        <v>0.3912484</v>
      </c>
    </row>
    <row r="1144" spans="2:7" ht="15.75">
      <c r="B1144" s="49">
        <v>44581</v>
      </c>
      <c r="C1144" s="50">
        <v>9.73</v>
      </c>
      <c r="D1144" s="50">
        <v>9.2817138210000003</v>
      </c>
      <c r="E1144" s="40">
        <f t="shared" si="34"/>
        <v>-4.6072577492291877E-2</v>
      </c>
      <c r="F1144" s="39">
        <v>2236.87</v>
      </c>
      <c r="G1144" s="73">
        <f t="shared" si="35"/>
        <v>0.39676527</v>
      </c>
    </row>
    <row r="1145" spans="2:7" ht="15.75">
      <c r="B1145" s="49">
        <v>44580</v>
      </c>
      <c r="C1145" s="50">
        <v>9.73</v>
      </c>
      <c r="D1145" s="50">
        <v>9.2410842930000001</v>
      </c>
      <c r="E1145" s="40">
        <f t="shared" si="34"/>
        <v>-5.0248274100719414E-2</v>
      </c>
      <c r="F1145" s="39">
        <v>2236.87</v>
      </c>
      <c r="G1145" s="73">
        <f t="shared" si="35"/>
        <v>0.39755369000000002</v>
      </c>
    </row>
    <row r="1146" spans="2:7" ht="15.75">
      <c r="B1146" s="49">
        <v>44579</v>
      </c>
      <c r="C1146" s="50">
        <v>9.7840000000000007</v>
      </c>
      <c r="D1146" s="50">
        <v>9.201428310999999</v>
      </c>
      <c r="E1146" s="40">
        <f t="shared" si="34"/>
        <v>-5.9543304272281494E-2</v>
      </c>
      <c r="F1146" s="39">
        <v>587</v>
      </c>
      <c r="G1146" s="73">
        <f t="shared" si="35"/>
        <v>0.40194245000000001</v>
      </c>
    </row>
    <row r="1147" spans="2:7" ht="15.75">
      <c r="B1147" s="49">
        <v>44578</v>
      </c>
      <c r="C1147" s="50">
        <v>9.7840000000000007</v>
      </c>
      <c r="D1147" s="50">
        <v>9.1958789479999989</v>
      </c>
      <c r="E1147" s="40">
        <f t="shared" si="34"/>
        <v>-6.0110491823385348E-2</v>
      </c>
      <c r="F1147" s="39">
        <v>782.75</v>
      </c>
      <c r="G1147" s="73">
        <f t="shared" si="35"/>
        <v>0.41487899</v>
      </c>
    </row>
    <row r="1148" spans="2:7" ht="15.75">
      <c r="B1148" s="49">
        <v>44575</v>
      </c>
      <c r="C1148" s="50">
        <v>9.7850000000000001</v>
      </c>
      <c r="D1148" s="50">
        <v>9.2289406540000005</v>
      </c>
      <c r="E1148" s="40">
        <f t="shared" si="34"/>
        <v>-5.6827730812468058E-2</v>
      </c>
      <c r="F1148" s="39">
        <v>1349.2</v>
      </c>
      <c r="G1148" s="73">
        <f t="shared" si="35"/>
        <v>0.41535633999999999</v>
      </c>
    </row>
    <row r="1149" spans="2:7" ht="15.75">
      <c r="B1149" s="49">
        <v>44574</v>
      </c>
      <c r="C1149" s="50">
        <v>9.7870000000000008</v>
      </c>
      <c r="D1149" s="50">
        <v>9.2096049059999991</v>
      </c>
      <c r="E1149" s="40">
        <f t="shared" si="34"/>
        <v>-5.8996126903034796E-2</v>
      </c>
      <c r="F1149" s="39">
        <v>1468.11</v>
      </c>
      <c r="G1149" s="73">
        <f t="shared" si="35"/>
        <v>0.41420359999999995</v>
      </c>
    </row>
    <row r="1150" spans="2:7" ht="15.75">
      <c r="B1150" s="49">
        <v>44573</v>
      </c>
      <c r="C1150" s="50">
        <v>9.7889999999999997</v>
      </c>
      <c r="D1150" s="50">
        <v>9.1993160970000005</v>
      </c>
      <c r="E1150" s="40">
        <f t="shared" si="34"/>
        <v>-6.0239442537542098E-2</v>
      </c>
      <c r="F1150" s="39">
        <v>1469.45</v>
      </c>
      <c r="G1150" s="73">
        <f t="shared" si="35"/>
        <v>0.41293194999999999</v>
      </c>
    </row>
    <row r="1151" spans="2:7" ht="15.75">
      <c r="B1151" s="49">
        <v>44572</v>
      </c>
      <c r="C1151" s="50">
        <v>9.8000000000000007</v>
      </c>
      <c r="D1151" s="50">
        <v>9.1627982120000002</v>
      </c>
      <c r="E1151" s="40">
        <f t="shared" si="34"/>
        <v>-6.5020590612244966E-2</v>
      </c>
      <c r="F1151" s="39">
        <v>46854.48</v>
      </c>
      <c r="G1151" s="73">
        <f t="shared" si="35"/>
        <v>0.41175746000000002</v>
      </c>
    </row>
    <row r="1152" spans="2:7" ht="15.75">
      <c r="B1152" s="49">
        <v>44571</v>
      </c>
      <c r="C1152" s="50">
        <v>9.7989999999999995</v>
      </c>
      <c r="D1152" s="50">
        <v>9.1953716029999999</v>
      </c>
      <c r="E1152" s="40">
        <f t="shared" si="34"/>
        <v>-6.1601020206143442E-2</v>
      </c>
      <c r="F1152" s="39">
        <v>2547.8200000000002</v>
      </c>
      <c r="G1152" s="73">
        <f t="shared" si="35"/>
        <v>0.36638033000000003</v>
      </c>
    </row>
    <row r="1153" spans="2:7" ht="15.75">
      <c r="B1153" s="49">
        <v>44568</v>
      </c>
      <c r="C1153" s="50">
        <v>9.8079999999999998</v>
      </c>
      <c r="D1153" s="50">
        <v>9.1942404359999994</v>
      </c>
      <c r="E1153" s="40">
        <f t="shared" si="34"/>
        <v>-6.2577443311582437E-2</v>
      </c>
      <c r="F1153" s="39">
        <v>390.38</v>
      </c>
      <c r="G1153" s="73">
        <f t="shared" si="35"/>
        <v>0.39259202000000004</v>
      </c>
    </row>
    <row r="1154" spans="2:7" ht="15.75">
      <c r="B1154" s="49">
        <v>44567</v>
      </c>
      <c r="C1154" s="50">
        <v>9.8099999999999987</v>
      </c>
      <c r="D1154" s="50">
        <v>9.2245582650000006</v>
      </c>
      <c r="E1154" s="40">
        <f t="shared" si="34"/>
        <v>-5.9678056574923311E-2</v>
      </c>
      <c r="F1154" s="39">
        <v>1569.5</v>
      </c>
      <c r="G1154" s="73">
        <f t="shared" si="35"/>
        <v>0.40514867000000004</v>
      </c>
    </row>
    <row r="1155" spans="2:7" ht="15.75">
      <c r="B1155" s="49">
        <v>44566</v>
      </c>
      <c r="C1155" s="50">
        <v>9.8309999999999995</v>
      </c>
      <c r="D1155" s="50">
        <v>9.2504724620000012</v>
      </c>
      <c r="E1155" s="40">
        <f t="shared" si="34"/>
        <v>-5.9050710812735052E-2</v>
      </c>
      <c r="F1155" s="39">
        <v>11441.6</v>
      </c>
      <c r="G1155" s="73">
        <f t="shared" si="35"/>
        <v>0.40386979000000006</v>
      </c>
    </row>
    <row r="1156" spans="2:7" ht="15.75">
      <c r="B1156" s="49">
        <v>44565</v>
      </c>
      <c r="C1156" s="50">
        <v>9.8349999999999991</v>
      </c>
      <c r="D1156" s="50">
        <v>9.3169011699999995</v>
      </c>
      <c r="E1156" s="40">
        <f t="shared" si="34"/>
        <v>-5.2679087951194692E-2</v>
      </c>
      <c r="F1156" s="39">
        <v>98.35</v>
      </c>
      <c r="G1156" s="73">
        <f t="shared" si="35"/>
        <v>0.39347532000000007</v>
      </c>
    </row>
    <row r="1157" spans="2:7" ht="15.75">
      <c r="B1157" s="49">
        <v>44564</v>
      </c>
      <c r="C1157" s="50">
        <v>9.7260000000000009</v>
      </c>
      <c r="D1157" s="50">
        <v>9.351639733999999</v>
      </c>
      <c r="E1157" s="40">
        <f t="shared" si="34"/>
        <v>-3.8490670984988928E-2</v>
      </c>
      <c r="F1157" s="39">
        <v>87364.15</v>
      </c>
      <c r="G1157" s="73">
        <f t="shared" si="35"/>
        <v>0.40021971000000001</v>
      </c>
    </row>
    <row r="1158" spans="2:7" ht="15.75">
      <c r="B1158" s="49">
        <v>44560</v>
      </c>
      <c r="C1158" s="50">
        <v>9.8249999999999993</v>
      </c>
      <c r="D1158" s="50">
        <v>9.3545172890000003</v>
      </c>
      <c r="E1158" s="40">
        <f t="shared" si="34"/>
        <v>-4.7886281017811561E-2</v>
      </c>
      <c r="F1158" s="39">
        <v>9138.27</v>
      </c>
      <c r="G1158" s="73">
        <f t="shared" si="35"/>
        <v>0.32210491999999996</v>
      </c>
    </row>
    <row r="1159" spans="2:7" ht="15.75">
      <c r="B1159" s="49">
        <v>44559</v>
      </c>
      <c r="C1159" s="50">
        <v>9.8249999999999993</v>
      </c>
      <c r="D1159" s="50">
        <v>9.4603544549999992</v>
      </c>
      <c r="E1159" s="40">
        <f t="shared" si="34"/>
        <v>-3.7114050381679364E-2</v>
      </c>
      <c r="F1159" s="39">
        <v>8827.25</v>
      </c>
      <c r="G1159" s="73">
        <f t="shared" si="35"/>
        <v>0.36513134999999997</v>
      </c>
    </row>
    <row r="1160" spans="2:7" ht="15.75">
      <c r="B1160" s="49">
        <v>44558</v>
      </c>
      <c r="C1160" s="50">
        <v>9.7750000000000004</v>
      </c>
      <c r="D1160" s="50">
        <v>9.5137341529999997</v>
      </c>
      <c r="E1160" s="40">
        <f t="shared" si="34"/>
        <v>-2.672796388746812E-2</v>
      </c>
      <c r="F1160" s="39">
        <v>99436.23</v>
      </c>
      <c r="G1160" s="73">
        <f t="shared" si="35"/>
        <v>0.36480122999999998</v>
      </c>
    </row>
    <row r="1161" spans="2:7" ht="15.75">
      <c r="B1161" s="49">
        <v>44557</v>
      </c>
      <c r="C1161" s="50">
        <v>9.8129999999999988</v>
      </c>
      <c r="D1161" s="50">
        <v>9.5160927050000002</v>
      </c>
      <c r="E1161" s="40">
        <f t="shared" si="34"/>
        <v>-3.0256526546417861E-2</v>
      </c>
      <c r="F1161" s="39">
        <v>99858.07</v>
      </c>
      <c r="G1161" s="73">
        <f t="shared" si="35"/>
        <v>0.26968300000000001</v>
      </c>
    </row>
    <row r="1162" spans="2:7" ht="15.75">
      <c r="B1162" s="49">
        <v>44553</v>
      </c>
      <c r="C1162" s="50">
        <v>9.8189999999999991</v>
      </c>
      <c r="D1162" s="50">
        <v>9.4916952699999992</v>
      </c>
      <c r="E1162" s="40">
        <f t="shared" si="34"/>
        <v>-3.3333815052449367E-2</v>
      </c>
      <c r="F1162" s="39">
        <v>6610.28</v>
      </c>
      <c r="G1162" s="73">
        <f t="shared" si="35"/>
        <v>0.17030978999999999</v>
      </c>
    </row>
    <row r="1163" spans="2:7" ht="15.75">
      <c r="B1163" s="49">
        <v>44552</v>
      </c>
      <c r="C1163" s="50">
        <v>9.8180000000000014</v>
      </c>
      <c r="D1163" s="50">
        <v>9.5025707829999995</v>
      </c>
      <c r="E1163" s="40">
        <f t="shared" ref="E1163:E1226" si="36">D1163/C1163-1</f>
        <v>-3.2127644836015712E-2</v>
      </c>
      <c r="F1163" s="39">
        <v>491.9</v>
      </c>
      <c r="G1163" s="73">
        <f t="shared" ref="G1163:G1226" si="37">SUM(F1163:F1184)/1000000</f>
        <v>0.16418437</v>
      </c>
    </row>
    <row r="1164" spans="2:7" ht="15.75">
      <c r="B1164" s="49">
        <v>44551</v>
      </c>
      <c r="C1164" s="50">
        <v>9.85</v>
      </c>
      <c r="D1164" s="50">
        <v>9.4727411540000013</v>
      </c>
      <c r="E1164" s="40">
        <f t="shared" si="36"/>
        <v>-3.8300390456852629E-2</v>
      </c>
      <c r="F1164" s="39">
        <v>6003.37</v>
      </c>
      <c r="G1164" s="73">
        <f t="shared" si="37"/>
        <v>0.16378945999999997</v>
      </c>
    </row>
    <row r="1165" spans="2:7" ht="15.75">
      <c r="B1165" s="49">
        <v>44550</v>
      </c>
      <c r="C1165" s="50">
        <v>9.85</v>
      </c>
      <c r="D1165" s="50">
        <v>9.436807224999999</v>
      </c>
      <c r="E1165" s="40">
        <f t="shared" si="36"/>
        <v>-4.1948505076142228E-2</v>
      </c>
      <c r="F1165" s="39">
        <v>6003.37</v>
      </c>
      <c r="G1165" s="73">
        <f t="shared" si="37"/>
        <v>0.15913931999999997</v>
      </c>
    </row>
    <row r="1166" spans="2:7" ht="15.75">
      <c r="B1166" s="49">
        <v>44547</v>
      </c>
      <c r="C1166" s="50">
        <v>9.8450000000000006</v>
      </c>
      <c r="D1166" s="50">
        <v>9.3988582419999993</v>
      </c>
      <c r="E1166" s="40">
        <f t="shared" si="36"/>
        <v>-4.5316582833926033E-2</v>
      </c>
      <c r="F1166" s="39">
        <v>3025.29</v>
      </c>
      <c r="G1166" s="73">
        <f t="shared" si="37"/>
        <v>0.17154081999999998</v>
      </c>
    </row>
    <row r="1167" spans="2:7" ht="15.75">
      <c r="B1167" s="49">
        <v>44546</v>
      </c>
      <c r="C1167" s="50">
        <v>9.8889999999999993</v>
      </c>
      <c r="D1167" s="50">
        <v>9.4296704990000002</v>
      </c>
      <c r="E1167" s="40">
        <f t="shared" si="36"/>
        <v>-4.6448528769339581E-2</v>
      </c>
      <c r="F1167" s="39">
        <v>6625.63</v>
      </c>
      <c r="G1167" s="73">
        <f t="shared" si="37"/>
        <v>0.18692039999999996</v>
      </c>
    </row>
    <row r="1168" spans="2:7" ht="15.75">
      <c r="B1168" s="49">
        <v>44545</v>
      </c>
      <c r="C1168" s="50">
        <v>9.85</v>
      </c>
      <c r="D1168" s="50">
        <v>9.4743989860000006</v>
      </c>
      <c r="E1168" s="40">
        <f t="shared" si="36"/>
        <v>-3.8132082639593778E-2</v>
      </c>
      <c r="F1168" s="39">
        <v>13523.54</v>
      </c>
      <c r="G1168" s="73">
        <f t="shared" si="37"/>
        <v>0.18363625999999994</v>
      </c>
    </row>
    <row r="1169" spans="2:7" ht="15.75">
      <c r="B1169" s="49">
        <v>44544</v>
      </c>
      <c r="C1169" s="50">
        <v>9.8360000000000003</v>
      </c>
      <c r="D1169" s="50">
        <v>9.532988113</v>
      </c>
      <c r="E1169" s="40">
        <f t="shared" si="36"/>
        <v>-3.0806413887759287E-2</v>
      </c>
      <c r="F1169" s="39">
        <v>1260.0999999999999</v>
      </c>
      <c r="G1169" s="73">
        <f t="shared" si="37"/>
        <v>0.17856392999999995</v>
      </c>
    </row>
    <row r="1170" spans="2:7" ht="15.75">
      <c r="B1170" s="49">
        <v>44543</v>
      </c>
      <c r="C1170" s="50">
        <v>9.8469999999999995</v>
      </c>
      <c r="D1170" s="50">
        <v>9.5291505619999999</v>
      </c>
      <c r="E1170" s="40">
        <f t="shared" si="36"/>
        <v>-3.227880958667606E-2</v>
      </c>
      <c r="F1170" s="39">
        <v>196.46</v>
      </c>
      <c r="G1170" s="73">
        <f t="shared" si="37"/>
        <v>0.17749872999999999</v>
      </c>
    </row>
    <row r="1171" spans="2:7" ht="15.75">
      <c r="B1171" s="49">
        <v>44540</v>
      </c>
      <c r="C1171" s="50">
        <v>9.8469999999999995</v>
      </c>
      <c r="D1171" s="50">
        <v>9.5616246460000003</v>
      </c>
      <c r="E1171" s="40">
        <f t="shared" si="36"/>
        <v>-2.8980943840763662E-2</v>
      </c>
      <c r="F1171" s="39">
        <v>196.46</v>
      </c>
      <c r="G1171" s="73">
        <f t="shared" si="37"/>
        <v>0.17924698999999997</v>
      </c>
    </row>
    <row r="1172" spans="2:7" ht="15.75">
      <c r="B1172" s="49">
        <v>44539</v>
      </c>
      <c r="C1172" s="50">
        <v>9.8480000000000008</v>
      </c>
      <c r="D1172" s="50">
        <v>9.4969440780000003</v>
      </c>
      <c r="E1172" s="40">
        <f t="shared" si="36"/>
        <v>-3.5647433184402999E-2</v>
      </c>
      <c r="F1172" s="39">
        <v>294.95999999999998</v>
      </c>
      <c r="G1172" s="73">
        <f t="shared" si="37"/>
        <v>0.17952768999999996</v>
      </c>
    </row>
    <row r="1173" spans="2:7" ht="15.75">
      <c r="B1173" s="49">
        <v>44538</v>
      </c>
      <c r="C1173" s="50">
        <v>9.8490000000000002</v>
      </c>
      <c r="D1173" s="50">
        <v>9.4987898939999997</v>
      </c>
      <c r="E1173" s="40">
        <f t="shared" si="36"/>
        <v>-3.5557935424916254E-2</v>
      </c>
      <c r="F1173" s="39">
        <v>1477.35</v>
      </c>
      <c r="G1173" s="73">
        <f t="shared" si="37"/>
        <v>0.17970988999999998</v>
      </c>
    </row>
    <row r="1174" spans="2:7" ht="15.75">
      <c r="B1174" s="49">
        <v>44537</v>
      </c>
      <c r="C1174" s="50">
        <v>9.8490000000000002</v>
      </c>
      <c r="D1174" s="50">
        <v>9.4625854220000001</v>
      </c>
      <c r="E1174" s="40">
        <f t="shared" si="36"/>
        <v>-3.9233889531932187E-2</v>
      </c>
      <c r="F1174" s="39">
        <v>28759.51</v>
      </c>
      <c r="G1174" s="73">
        <f t="shared" si="37"/>
        <v>0.18104102999999996</v>
      </c>
    </row>
    <row r="1175" spans="2:7" ht="15.75">
      <c r="B1175" s="49">
        <v>44536</v>
      </c>
      <c r="C1175" s="50">
        <v>9.86</v>
      </c>
      <c r="D1175" s="50">
        <v>9.5160071360000007</v>
      </c>
      <c r="E1175" s="40">
        <f t="shared" si="36"/>
        <v>-3.4887714401622638E-2</v>
      </c>
      <c r="F1175" s="39">
        <v>12947.03</v>
      </c>
      <c r="G1175" s="73">
        <f t="shared" si="37"/>
        <v>0.15266753</v>
      </c>
    </row>
    <row r="1176" spans="2:7" ht="15.75">
      <c r="B1176" s="49">
        <v>44533</v>
      </c>
      <c r="C1176" s="50">
        <v>9.6859999999999999</v>
      </c>
      <c r="D1176" s="50">
        <v>9.4712356970000009</v>
      </c>
      <c r="E1176" s="40">
        <f t="shared" si="36"/>
        <v>-2.2172651558950984E-2</v>
      </c>
      <c r="F1176" s="39">
        <v>290.62</v>
      </c>
      <c r="G1176" s="73">
        <f t="shared" si="37"/>
        <v>0.14020423999999998</v>
      </c>
    </row>
    <row r="1177" spans="2:7" ht="15.75">
      <c r="B1177" s="49">
        <v>44532</v>
      </c>
      <c r="C1177" s="50">
        <v>9.6920000000000002</v>
      </c>
      <c r="D1177" s="50">
        <v>9.4037217089999992</v>
      </c>
      <c r="E1177" s="40">
        <f t="shared" si="36"/>
        <v>-2.9743942529921741E-2</v>
      </c>
      <c r="F1177" s="39">
        <v>1047.1300000000001</v>
      </c>
      <c r="G1177" s="73">
        <f t="shared" si="37"/>
        <v>0.14829982</v>
      </c>
    </row>
    <row r="1178" spans="2:7" ht="15.75">
      <c r="B1178" s="49">
        <v>44531</v>
      </c>
      <c r="C1178" s="50">
        <v>9.577</v>
      </c>
      <c r="D1178" s="50">
        <v>9.3844204649999998</v>
      </c>
      <c r="E1178" s="40">
        <f t="shared" si="36"/>
        <v>-2.0108544951446206E-2</v>
      </c>
      <c r="F1178" s="39">
        <v>6842.74</v>
      </c>
      <c r="G1178" s="73">
        <f t="shared" si="37"/>
        <v>0.15130867000000001</v>
      </c>
    </row>
    <row r="1179" spans="2:7" ht="15.75">
      <c r="B1179" s="49">
        <v>44530</v>
      </c>
      <c r="C1179" s="50">
        <v>9.6959999999999997</v>
      </c>
      <c r="D1179" s="50">
        <v>9.4190600409999998</v>
      </c>
      <c r="E1179" s="40">
        <f t="shared" si="36"/>
        <v>-2.8562289500825067E-2</v>
      </c>
      <c r="F1179" s="39">
        <v>9249.36</v>
      </c>
      <c r="G1179" s="73">
        <f t="shared" si="37"/>
        <v>0.14495463000000003</v>
      </c>
    </row>
    <row r="1180" spans="2:7" ht="15.75">
      <c r="B1180" s="49">
        <v>44529</v>
      </c>
      <c r="C1180" s="50">
        <v>9.6419999999999995</v>
      </c>
      <c r="D1180" s="50">
        <v>9.4893408919999995</v>
      </c>
      <c r="E1180" s="40">
        <f t="shared" si="36"/>
        <v>-1.5832722256793219E-2</v>
      </c>
      <c r="F1180" s="39">
        <v>52164.7</v>
      </c>
      <c r="G1180" s="73">
        <f t="shared" si="37"/>
        <v>0.13619402000000003</v>
      </c>
    </row>
    <row r="1181" spans="2:7" ht="15.75">
      <c r="B1181" s="49">
        <v>44526</v>
      </c>
      <c r="C1181" s="50">
        <v>9.6389999999999993</v>
      </c>
      <c r="D1181" s="50">
        <v>9.4519729899999998</v>
      </c>
      <c r="E1181" s="40">
        <f t="shared" si="36"/>
        <v>-1.9403154891586172E-2</v>
      </c>
      <c r="F1181" s="39">
        <v>8497.1299999999992</v>
      </c>
      <c r="G1181" s="73">
        <f t="shared" si="37"/>
        <v>9.3995659999999995E-2</v>
      </c>
    </row>
    <row r="1182" spans="2:7" ht="15.75">
      <c r="B1182" s="49">
        <v>44525</v>
      </c>
      <c r="C1182" s="50">
        <v>9.6470000000000002</v>
      </c>
      <c r="D1182" s="50">
        <v>9.4501065779999998</v>
      </c>
      <c r="E1182" s="40">
        <f t="shared" si="36"/>
        <v>-2.0409808437856336E-2</v>
      </c>
      <c r="F1182" s="39">
        <v>4318</v>
      </c>
      <c r="G1182" s="73">
        <f t="shared" si="37"/>
        <v>0.10106014999999997</v>
      </c>
    </row>
    <row r="1183" spans="2:7" ht="15.75">
      <c r="B1183" s="49">
        <v>44524</v>
      </c>
      <c r="C1183" s="50">
        <v>9.6989999999999998</v>
      </c>
      <c r="D1183" s="50">
        <v>9.4599804019999993</v>
      </c>
      <c r="E1183" s="40">
        <f t="shared" si="36"/>
        <v>-2.4643736261470317E-2</v>
      </c>
      <c r="F1183" s="39">
        <v>484.86</v>
      </c>
      <c r="G1183" s="73">
        <f t="shared" si="37"/>
        <v>9.9316199999999979E-2</v>
      </c>
    </row>
    <row r="1184" spans="2:7" ht="15.75">
      <c r="B1184" s="49">
        <v>44523</v>
      </c>
      <c r="C1184" s="50">
        <v>9.6989999999999998</v>
      </c>
      <c r="D1184" s="50">
        <v>9.4435755830000012</v>
      </c>
      <c r="E1184" s="40">
        <f t="shared" si="36"/>
        <v>-2.6335129085472642E-2</v>
      </c>
      <c r="F1184" s="39">
        <v>484.86</v>
      </c>
      <c r="G1184" s="73">
        <f t="shared" si="37"/>
        <v>0.10140538999999998</v>
      </c>
    </row>
    <row r="1185" spans="2:7" ht="15.75">
      <c r="B1185" s="49">
        <v>44522</v>
      </c>
      <c r="C1185" s="50">
        <v>9.6989999999999998</v>
      </c>
      <c r="D1185" s="50">
        <v>9.4342409350000001</v>
      </c>
      <c r="E1185" s="40">
        <f t="shared" si="36"/>
        <v>-2.7297563150840309E-2</v>
      </c>
      <c r="F1185" s="39">
        <v>96.99</v>
      </c>
      <c r="G1185" s="73">
        <f t="shared" si="37"/>
        <v>0.1012139</v>
      </c>
    </row>
    <row r="1186" spans="2:7" ht="15.75">
      <c r="B1186" s="49">
        <v>44519</v>
      </c>
      <c r="C1186" s="50">
        <v>9.7360000000000007</v>
      </c>
      <c r="D1186" s="50">
        <v>9.4260623390000013</v>
      </c>
      <c r="E1186" s="40">
        <f t="shared" si="36"/>
        <v>-3.1834188681183151E-2</v>
      </c>
      <c r="F1186" s="39">
        <v>1353.23</v>
      </c>
      <c r="G1186" s="73">
        <f t="shared" si="37"/>
        <v>0.10557345999999999</v>
      </c>
    </row>
    <row r="1187" spans="2:7" ht="15.75">
      <c r="B1187" s="49">
        <v>44518</v>
      </c>
      <c r="C1187" s="50">
        <v>9.7430000000000003</v>
      </c>
      <c r="D1187" s="50">
        <v>9.3866705429999993</v>
      </c>
      <c r="E1187" s="40">
        <f t="shared" si="36"/>
        <v>-3.6572868418351723E-2</v>
      </c>
      <c r="F1187" s="39">
        <v>18404.87</v>
      </c>
      <c r="G1187" s="73">
        <f t="shared" si="37"/>
        <v>0.12381097000000001</v>
      </c>
    </row>
    <row r="1188" spans="2:7" ht="15.75">
      <c r="B1188" s="49">
        <v>44517</v>
      </c>
      <c r="C1188" s="50">
        <v>9.7430000000000003</v>
      </c>
      <c r="D1188" s="50">
        <v>9.3784749979999997</v>
      </c>
      <c r="E1188" s="40">
        <f t="shared" si="36"/>
        <v>-3.7414041055116587E-2</v>
      </c>
      <c r="F1188" s="39">
        <v>18404.87</v>
      </c>
      <c r="G1188" s="73">
        <f t="shared" si="37"/>
        <v>0.14809706000000003</v>
      </c>
    </row>
    <row r="1189" spans="2:7" ht="15.75">
      <c r="B1189" s="49">
        <v>44516</v>
      </c>
      <c r="C1189" s="50">
        <v>9.74</v>
      </c>
      <c r="D1189" s="50">
        <v>9.3711591799999994</v>
      </c>
      <c r="E1189" s="40">
        <f t="shared" si="36"/>
        <v>-3.7868667351129481E-2</v>
      </c>
      <c r="F1189" s="39">
        <v>3341.49</v>
      </c>
      <c r="G1189" s="73">
        <f t="shared" si="37"/>
        <v>0.13008402999999999</v>
      </c>
    </row>
    <row r="1190" spans="2:7" ht="15.75">
      <c r="B1190" s="49">
        <v>44512</v>
      </c>
      <c r="C1190" s="50">
        <v>9.745000000000001</v>
      </c>
      <c r="D1190" s="50">
        <v>9.3958406859999997</v>
      </c>
      <c r="E1190" s="40">
        <f t="shared" si="36"/>
        <v>-3.5829585838891842E-2</v>
      </c>
      <c r="F1190" s="39">
        <v>8451.2099999999991</v>
      </c>
      <c r="G1190" s="73">
        <f t="shared" si="37"/>
        <v>0.1356251</v>
      </c>
    </row>
    <row r="1191" spans="2:7" ht="15.75">
      <c r="B1191" s="49">
        <v>44511</v>
      </c>
      <c r="C1191" s="50">
        <v>9.745000000000001</v>
      </c>
      <c r="D1191" s="50">
        <v>9.3506675910000006</v>
      </c>
      <c r="E1191" s="40">
        <f t="shared" si="36"/>
        <v>-4.0465100974858892E-2</v>
      </c>
      <c r="F1191" s="39">
        <v>194.9</v>
      </c>
      <c r="G1191" s="73">
        <f t="shared" si="37"/>
        <v>0.13753958000000002</v>
      </c>
    </row>
    <row r="1192" spans="2:7" ht="15.75">
      <c r="B1192" s="49">
        <v>44510</v>
      </c>
      <c r="C1192" s="50">
        <v>9.75</v>
      </c>
      <c r="D1192" s="50">
        <v>9.3372218</v>
      </c>
      <c r="E1192" s="40">
        <f t="shared" si="36"/>
        <v>-4.2336225641025682E-2</v>
      </c>
      <c r="F1192" s="39">
        <v>1944.72</v>
      </c>
      <c r="G1192" s="73">
        <f t="shared" si="37"/>
        <v>0.14003060000000003</v>
      </c>
    </row>
    <row r="1193" spans="2:7" ht="15.75">
      <c r="B1193" s="49">
        <v>44509</v>
      </c>
      <c r="C1193" s="50">
        <v>9.6489999999999991</v>
      </c>
      <c r="D1193" s="50">
        <v>9.3562031819999998</v>
      </c>
      <c r="E1193" s="40">
        <f t="shared" si="36"/>
        <v>-3.0344783708156187E-2</v>
      </c>
      <c r="F1193" s="39">
        <v>477.16</v>
      </c>
      <c r="G1193" s="73">
        <f t="shared" si="37"/>
        <v>0.13827988000000002</v>
      </c>
    </row>
    <row r="1194" spans="2:7" ht="15.75">
      <c r="B1194" s="49">
        <v>44508</v>
      </c>
      <c r="C1194" s="50">
        <v>9.6489999999999991</v>
      </c>
      <c r="D1194" s="50">
        <v>9.3035193840000012</v>
      </c>
      <c r="E1194" s="40">
        <f t="shared" si="36"/>
        <v>-3.5804810446678159E-2</v>
      </c>
      <c r="F1194" s="39">
        <v>477.16</v>
      </c>
      <c r="G1194" s="73">
        <f t="shared" si="37"/>
        <v>0.14010536000000004</v>
      </c>
    </row>
    <row r="1195" spans="2:7" ht="15.75">
      <c r="B1195" s="49">
        <v>44505</v>
      </c>
      <c r="C1195" s="50">
        <v>9.6029999999999998</v>
      </c>
      <c r="D1195" s="50">
        <v>9.2916023489999997</v>
      </c>
      <c r="E1195" s="40">
        <f t="shared" si="36"/>
        <v>-3.2427121836925976E-2</v>
      </c>
      <c r="F1195" s="39">
        <v>2808.49</v>
      </c>
      <c r="G1195" s="73">
        <f t="shared" si="37"/>
        <v>0.14287798000000004</v>
      </c>
    </row>
    <row r="1196" spans="2:7" ht="15.75">
      <c r="B1196" s="49">
        <v>44504</v>
      </c>
      <c r="C1196" s="50">
        <v>9.7089999999999996</v>
      </c>
      <c r="D1196" s="50">
        <v>9.2988567240000002</v>
      </c>
      <c r="E1196" s="40">
        <f t="shared" si="36"/>
        <v>-4.2243616850344945E-2</v>
      </c>
      <c r="F1196" s="39">
        <v>386.01</v>
      </c>
      <c r="G1196" s="73">
        <f t="shared" si="37"/>
        <v>0.23747605000000005</v>
      </c>
    </row>
    <row r="1197" spans="2:7" ht="15.75">
      <c r="B1197" s="49">
        <v>44503</v>
      </c>
      <c r="C1197" s="50">
        <v>9.67</v>
      </c>
      <c r="D1197" s="50">
        <v>9.3357600969999996</v>
      </c>
      <c r="E1197" s="40">
        <f t="shared" si="36"/>
        <v>-3.4564622854188265E-2</v>
      </c>
      <c r="F1197" s="39">
        <v>483.74</v>
      </c>
      <c r="G1197" s="73">
        <f t="shared" si="37"/>
        <v>0.24561429000000004</v>
      </c>
    </row>
    <row r="1198" spans="2:7" ht="15.75">
      <c r="B1198" s="49">
        <v>44501</v>
      </c>
      <c r="C1198" s="50">
        <v>9.6920000000000002</v>
      </c>
      <c r="D1198" s="50">
        <v>9.1653813970000009</v>
      </c>
      <c r="E1198" s="40">
        <f t="shared" si="36"/>
        <v>-5.4335390321914923E-2</v>
      </c>
      <c r="F1198" s="39">
        <v>8386.2000000000007</v>
      </c>
      <c r="G1198" s="73">
        <f t="shared" si="37"/>
        <v>0.28503903000000003</v>
      </c>
    </row>
    <row r="1199" spans="2:7" ht="15.75">
      <c r="B1199" s="49">
        <v>44498</v>
      </c>
      <c r="C1199" s="50">
        <v>9.7720000000000002</v>
      </c>
      <c r="D1199" s="50">
        <v>9.1800128569999995</v>
      </c>
      <c r="E1199" s="40">
        <f t="shared" si="36"/>
        <v>-6.0579936860417627E-2</v>
      </c>
      <c r="F1199" s="39">
        <v>4055.98</v>
      </c>
      <c r="G1199" s="73">
        <f t="shared" si="37"/>
        <v>0.28809292999999997</v>
      </c>
    </row>
    <row r="1200" spans="2:7" ht="15.75">
      <c r="B1200" s="49">
        <v>44497</v>
      </c>
      <c r="C1200" s="50">
        <v>9.7739999999999991</v>
      </c>
      <c r="D1200" s="50">
        <v>9.1577675230000004</v>
      </c>
      <c r="E1200" s="40">
        <f t="shared" si="36"/>
        <v>-6.3048135563740448E-2</v>
      </c>
      <c r="F1200" s="39">
        <v>488.7</v>
      </c>
      <c r="G1200" s="73">
        <f t="shared" si="37"/>
        <v>0.28450593999999996</v>
      </c>
    </row>
    <row r="1201" spans="2:7" ht="15.75">
      <c r="B1201" s="49">
        <v>44496</v>
      </c>
      <c r="C1201" s="50">
        <v>9.7750000000000004</v>
      </c>
      <c r="D1201" s="50">
        <v>9.2501984680000007</v>
      </c>
      <c r="E1201" s="40">
        <f t="shared" si="36"/>
        <v>-5.3688136265984565E-2</v>
      </c>
      <c r="F1201" s="39">
        <v>488.75</v>
      </c>
      <c r="G1201" s="73">
        <f t="shared" si="37"/>
        <v>0.28430205999999991</v>
      </c>
    </row>
    <row r="1202" spans="2:7" ht="15.75">
      <c r="B1202" s="49">
        <v>44495</v>
      </c>
      <c r="C1202" s="50">
        <v>9.7759999999999998</v>
      </c>
      <c r="D1202" s="50">
        <v>9.2398167190000002</v>
      </c>
      <c r="E1202" s="40">
        <f t="shared" si="36"/>
        <v>-5.4846898629296148E-2</v>
      </c>
      <c r="F1202" s="39">
        <v>9966.34</v>
      </c>
      <c r="G1202" s="73">
        <f t="shared" si="37"/>
        <v>0.28409605999999993</v>
      </c>
    </row>
    <row r="1203" spans="2:7" ht="15.75">
      <c r="B1203" s="49">
        <v>44494</v>
      </c>
      <c r="C1203" s="50">
        <v>9.7850000000000001</v>
      </c>
      <c r="D1203" s="50">
        <v>9.2805032359999995</v>
      </c>
      <c r="E1203" s="40">
        <f t="shared" si="36"/>
        <v>-5.1558177210015432E-2</v>
      </c>
      <c r="F1203" s="39">
        <v>15561.62</v>
      </c>
      <c r="G1203" s="73">
        <f t="shared" si="37"/>
        <v>0.27441246999999996</v>
      </c>
    </row>
    <row r="1204" spans="2:7" ht="15.75">
      <c r="B1204" s="49">
        <v>44491</v>
      </c>
      <c r="C1204" s="50">
        <v>9.7880000000000003</v>
      </c>
      <c r="D1204" s="50">
        <v>9.3326314319999994</v>
      </c>
      <c r="E1204" s="40">
        <f t="shared" si="36"/>
        <v>-4.6523147527584907E-2</v>
      </c>
      <c r="F1204" s="39">
        <v>2574.0500000000002</v>
      </c>
      <c r="G1204" s="73">
        <f t="shared" si="37"/>
        <v>0.33618195000000001</v>
      </c>
    </row>
    <row r="1205" spans="2:7" ht="15.75">
      <c r="B1205" s="49">
        <v>44490</v>
      </c>
      <c r="C1205" s="50">
        <v>9.7880000000000003</v>
      </c>
      <c r="D1205" s="50">
        <v>9.3371433279999998</v>
      </c>
      <c r="E1205" s="40">
        <f t="shared" si="36"/>
        <v>-4.6062185533306099E-2</v>
      </c>
      <c r="F1205" s="39">
        <v>2574.0500000000002</v>
      </c>
      <c r="G1205" s="73">
        <f t="shared" si="37"/>
        <v>0.38716054000000005</v>
      </c>
    </row>
    <row r="1206" spans="2:7" ht="15.75">
      <c r="B1206" s="49">
        <v>44489</v>
      </c>
      <c r="C1206" s="50">
        <v>9.7789999999999999</v>
      </c>
      <c r="D1206" s="50">
        <v>9.3712850769999996</v>
      </c>
      <c r="E1206" s="40">
        <f t="shared" si="36"/>
        <v>-4.169290551181104E-2</v>
      </c>
      <c r="F1206" s="39">
        <v>293.37</v>
      </c>
      <c r="G1206" s="73">
        <f t="shared" si="37"/>
        <v>0.40159295999999994</v>
      </c>
    </row>
    <row r="1207" spans="2:7" ht="15.75">
      <c r="B1207" s="49">
        <v>44488</v>
      </c>
      <c r="C1207" s="50">
        <v>9.7789999999999999</v>
      </c>
      <c r="D1207" s="50">
        <v>9.3920769410000009</v>
      </c>
      <c r="E1207" s="40">
        <f t="shared" si="36"/>
        <v>-3.9566730647305315E-2</v>
      </c>
      <c r="F1207" s="39">
        <v>4456.55</v>
      </c>
      <c r="G1207" s="73">
        <f t="shared" si="37"/>
        <v>0.40330992999999998</v>
      </c>
    </row>
    <row r="1208" spans="2:7" ht="15.75">
      <c r="B1208" s="49">
        <v>44487</v>
      </c>
      <c r="C1208" s="50">
        <v>9.782</v>
      </c>
      <c r="D1208" s="50">
        <v>9.4501592310000007</v>
      </c>
      <c r="E1208" s="40">
        <f t="shared" si="36"/>
        <v>-3.3923611633612683E-2</v>
      </c>
      <c r="F1208" s="39">
        <v>19590.740000000002</v>
      </c>
      <c r="G1208" s="73">
        <f t="shared" si="37"/>
        <v>0.39942908000000005</v>
      </c>
    </row>
    <row r="1209" spans="2:7" ht="15.75">
      <c r="B1209" s="49">
        <v>44484</v>
      </c>
      <c r="C1209" s="50">
        <v>9.7889999999999997</v>
      </c>
      <c r="D1209" s="50">
        <v>9.4550732019999995</v>
      </c>
      <c r="E1209" s="40">
        <f t="shared" si="36"/>
        <v>-3.411245254877926E-2</v>
      </c>
      <c r="F1209" s="39">
        <v>42690.96</v>
      </c>
      <c r="G1209" s="73">
        <f t="shared" si="37"/>
        <v>0.38685887000000013</v>
      </c>
    </row>
    <row r="1210" spans="2:7" ht="15.75">
      <c r="B1210" s="49">
        <v>44483</v>
      </c>
      <c r="C1210" s="50">
        <v>9.793000000000001</v>
      </c>
      <c r="D1210" s="50">
        <v>9.4739201410000007</v>
      </c>
      <c r="E1210" s="40">
        <f t="shared" si="36"/>
        <v>-3.2582442458899297E-2</v>
      </c>
      <c r="F1210" s="39">
        <v>391.84</v>
      </c>
      <c r="G1210" s="73">
        <f t="shared" si="37"/>
        <v>0.34445896000000004</v>
      </c>
    </row>
    <row r="1211" spans="2:7" ht="15.75">
      <c r="B1211" s="49">
        <v>44482</v>
      </c>
      <c r="C1211" s="50">
        <v>9.68</v>
      </c>
      <c r="D1211" s="50">
        <v>9.4849962340000005</v>
      </c>
      <c r="E1211" s="40">
        <f t="shared" si="36"/>
        <v>-2.0145017148760269E-2</v>
      </c>
      <c r="F1211" s="39">
        <v>8882.56</v>
      </c>
      <c r="G1211" s="73">
        <f t="shared" si="37"/>
        <v>0.34766000000000008</v>
      </c>
    </row>
    <row r="1212" spans="2:7" ht="15.75">
      <c r="B1212" s="49">
        <v>44480</v>
      </c>
      <c r="C1212" s="50">
        <v>9.6999999999999993</v>
      </c>
      <c r="D1212" s="50">
        <v>9.4651888769999992</v>
      </c>
      <c r="E1212" s="40">
        <f t="shared" si="36"/>
        <v>-2.4207332268041282E-2</v>
      </c>
      <c r="F1212" s="39">
        <v>10365.69</v>
      </c>
      <c r="G1212" s="73">
        <f t="shared" si="37"/>
        <v>0.34440740000000014</v>
      </c>
    </row>
    <row r="1213" spans="2:7" ht="15.75">
      <c r="B1213" s="49">
        <v>44477</v>
      </c>
      <c r="C1213" s="50">
        <v>9.6989999999999998</v>
      </c>
      <c r="D1213" s="50">
        <v>9.4786320849999992</v>
      </c>
      <c r="E1213" s="40">
        <f t="shared" si="36"/>
        <v>-2.2720684091143473E-2</v>
      </c>
      <c r="F1213" s="39">
        <v>2685.92</v>
      </c>
      <c r="G1213" s="73">
        <f t="shared" si="37"/>
        <v>0.33442856000000004</v>
      </c>
    </row>
    <row r="1214" spans="2:7" ht="15.75">
      <c r="B1214" s="49">
        <v>44476</v>
      </c>
      <c r="C1214" s="50">
        <v>9.6999999999999993</v>
      </c>
      <c r="D1214" s="50">
        <v>9.4526843549999988</v>
      </c>
      <c r="E1214" s="40">
        <f t="shared" si="36"/>
        <v>-2.5496458247422749E-2</v>
      </c>
      <c r="F1214" s="39">
        <v>194</v>
      </c>
      <c r="G1214" s="73">
        <f t="shared" si="37"/>
        <v>0.33193843000000001</v>
      </c>
    </row>
    <row r="1215" spans="2:7" ht="15.75">
      <c r="B1215" s="49">
        <v>44475</v>
      </c>
      <c r="C1215" s="50">
        <v>9.6999999999999993</v>
      </c>
      <c r="D1215" s="50">
        <v>9.472524237</v>
      </c>
      <c r="E1215" s="40">
        <f t="shared" si="36"/>
        <v>-2.3451109587628749E-2</v>
      </c>
      <c r="F1215" s="39">
        <v>2302.64</v>
      </c>
      <c r="G1215" s="73">
        <f t="shared" si="37"/>
        <v>0.35496565000000002</v>
      </c>
    </row>
    <row r="1216" spans="2:7" ht="15.75">
      <c r="B1216" s="49">
        <v>44474</v>
      </c>
      <c r="C1216" s="50">
        <v>9.6890000000000001</v>
      </c>
      <c r="D1216" s="50">
        <v>9.4455517839999992</v>
      </c>
      <c r="E1216" s="40">
        <f t="shared" si="36"/>
        <v>-2.5126247910001176E-2</v>
      </c>
      <c r="F1216" s="39">
        <v>3249.78</v>
      </c>
      <c r="G1216" s="73">
        <f t="shared" si="37"/>
        <v>0.36161684000000016</v>
      </c>
    </row>
    <row r="1217" spans="2:7" ht="15.75">
      <c r="B1217" s="49">
        <v>44473</v>
      </c>
      <c r="C1217" s="50">
        <v>9.6989999999999998</v>
      </c>
      <c r="D1217" s="50">
        <v>9.465713298999999</v>
      </c>
      <c r="E1217" s="40">
        <f t="shared" si="36"/>
        <v>-2.4052655015981084E-2</v>
      </c>
      <c r="F1217" s="39">
        <v>97406.56</v>
      </c>
      <c r="G1217" s="73">
        <f t="shared" si="37"/>
        <v>0.36390862000000013</v>
      </c>
    </row>
    <row r="1218" spans="2:7" ht="15.75">
      <c r="B1218" s="49">
        <v>44470</v>
      </c>
      <c r="C1218" s="50">
        <v>9.6989999999999998</v>
      </c>
      <c r="D1218" s="50">
        <v>9.4788393240000008</v>
      </c>
      <c r="E1218" s="40">
        <f t="shared" si="36"/>
        <v>-2.2699317042993994E-2</v>
      </c>
      <c r="F1218" s="39">
        <v>8524.25</v>
      </c>
      <c r="G1218" s="73">
        <f t="shared" si="37"/>
        <v>0.26758021000000004</v>
      </c>
    </row>
    <row r="1219" spans="2:7" ht="15.75">
      <c r="B1219" s="49">
        <v>44469</v>
      </c>
      <c r="C1219" s="50">
        <v>9.8000000000000007</v>
      </c>
      <c r="D1219" s="50">
        <v>9.4421049589999999</v>
      </c>
      <c r="E1219" s="40">
        <f t="shared" si="36"/>
        <v>-3.6519902142857275E-2</v>
      </c>
      <c r="F1219" s="39">
        <v>39908.480000000003</v>
      </c>
      <c r="G1219" s="73">
        <f t="shared" si="37"/>
        <v>0.26529364999999999</v>
      </c>
    </row>
    <row r="1220" spans="2:7" ht="15.75">
      <c r="B1220" s="49">
        <v>44468</v>
      </c>
      <c r="C1220" s="50">
        <v>9.4499999999999993</v>
      </c>
      <c r="D1220" s="50">
        <v>9.5416373199999995</v>
      </c>
      <c r="E1220" s="40">
        <f t="shared" si="36"/>
        <v>9.6970708994710275E-3</v>
      </c>
      <c r="F1220" s="39">
        <v>11440.1</v>
      </c>
      <c r="G1220" s="73">
        <f t="shared" si="37"/>
        <v>0.22588041</v>
      </c>
    </row>
    <row r="1221" spans="2:7" ht="15.75">
      <c r="B1221" s="49">
        <v>44467</v>
      </c>
      <c r="C1221" s="50">
        <v>9.4989999999999988</v>
      </c>
      <c r="D1221" s="50">
        <v>9.5309411050000001</v>
      </c>
      <c r="E1221" s="40">
        <f t="shared" si="36"/>
        <v>3.3625755342669983E-3</v>
      </c>
      <c r="F1221" s="39">
        <v>468.99</v>
      </c>
      <c r="G1221" s="73">
        <f t="shared" si="37"/>
        <v>0.21602173999999996</v>
      </c>
    </row>
    <row r="1222" spans="2:7" ht="15.75">
      <c r="B1222" s="49">
        <v>44466</v>
      </c>
      <c r="C1222" s="50">
        <v>9.4939999999999998</v>
      </c>
      <c r="D1222" s="50">
        <v>9.5349001389999994</v>
      </c>
      <c r="E1222" s="40">
        <f t="shared" si="36"/>
        <v>4.3079986307141827E-3</v>
      </c>
      <c r="F1222" s="39">
        <v>284.82</v>
      </c>
      <c r="G1222" s="73">
        <f t="shared" si="37"/>
        <v>0.21565021999999998</v>
      </c>
    </row>
    <row r="1223" spans="2:7" ht="15.75">
      <c r="B1223" s="49">
        <v>44463</v>
      </c>
      <c r="C1223" s="50">
        <v>9.4939999999999998</v>
      </c>
      <c r="D1223" s="50">
        <v>9.5391132369999987</v>
      </c>
      <c r="E1223" s="40">
        <f t="shared" si="36"/>
        <v>4.7517629028859254E-3</v>
      </c>
      <c r="F1223" s="39">
        <v>282.75</v>
      </c>
      <c r="G1223" s="73">
        <f t="shared" si="37"/>
        <v>0.21595733999999997</v>
      </c>
    </row>
    <row r="1224" spans="2:7" ht="15.75">
      <c r="B1224" s="49">
        <v>44462</v>
      </c>
      <c r="C1224" s="50">
        <v>9.4939999999999998</v>
      </c>
      <c r="D1224" s="50">
        <v>9.5459203860000006</v>
      </c>
      <c r="E1224" s="40">
        <f t="shared" si="36"/>
        <v>5.4687577417316113E-3</v>
      </c>
      <c r="F1224" s="39">
        <v>282.75</v>
      </c>
      <c r="G1224" s="73">
        <f t="shared" si="37"/>
        <v>0.21577332999999996</v>
      </c>
    </row>
    <row r="1225" spans="2:7" ht="15.75">
      <c r="B1225" s="49">
        <v>44461</v>
      </c>
      <c r="C1225" s="50">
        <v>9.4870000000000001</v>
      </c>
      <c r="D1225" s="50">
        <v>9.5578111309999993</v>
      </c>
      <c r="E1225" s="40">
        <f t="shared" si="36"/>
        <v>7.4640171814059908E-3</v>
      </c>
      <c r="F1225" s="39">
        <v>77331.100000000006</v>
      </c>
      <c r="G1225" s="73">
        <f t="shared" si="37"/>
        <v>0.23224178999999998</v>
      </c>
    </row>
    <row r="1226" spans="2:7" ht="15.75">
      <c r="B1226" s="49">
        <v>44460</v>
      </c>
      <c r="C1226" s="50">
        <v>9.4499999999999993</v>
      </c>
      <c r="D1226" s="50">
        <v>9.5643075960000008</v>
      </c>
      <c r="E1226" s="40">
        <f t="shared" si="36"/>
        <v>1.2096041904761989E-2</v>
      </c>
      <c r="F1226" s="39">
        <v>53552.639999999999</v>
      </c>
      <c r="G1226" s="73">
        <f t="shared" si="37"/>
        <v>0.15628240999999998</v>
      </c>
    </row>
    <row r="1227" spans="2:7" ht="15.75">
      <c r="B1227" s="49">
        <v>44459</v>
      </c>
      <c r="C1227" s="50">
        <v>9.5500000000000007</v>
      </c>
      <c r="D1227" s="50">
        <v>9.5412907699999998</v>
      </c>
      <c r="E1227" s="40">
        <f t="shared" ref="E1227:E1290" si="38">D1227/C1227-1</f>
        <v>-9.1196125654458005E-4</v>
      </c>
      <c r="F1227" s="39">
        <v>17006.47</v>
      </c>
      <c r="G1227" s="73">
        <f t="shared" ref="G1227:G1290" si="39">SUM(F1227:F1248)/1000000</f>
        <v>0.10282701</v>
      </c>
    </row>
    <row r="1228" spans="2:7" ht="15.75">
      <c r="B1228" s="49">
        <v>44456</v>
      </c>
      <c r="C1228" s="50">
        <v>9.5939999999999994</v>
      </c>
      <c r="D1228" s="50">
        <v>9.5402066599999991</v>
      </c>
      <c r="E1228" s="40">
        <f t="shared" si="38"/>
        <v>-5.6069772774651749E-3</v>
      </c>
      <c r="F1228" s="39">
        <v>2010.3399999999997</v>
      </c>
      <c r="G1228" s="73">
        <f t="shared" si="39"/>
        <v>9.1274680000000025E-2</v>
      </c>
    </row>
    <row r="1229" spans="2:7" ht="15.75">
      <c r="B1229" s="49">
        <v>44455</v>
      </c>
      <c r="C1229" s="50">
        <v>9.5950000000000006</v>
      </c>
      <c r="D1229" s="50">
        <v>9.5494199900000005</v>
      </c>
      <c r="E1229" s="40">
        <f t="shared" si="38"/>
        <v>-4.7503918707660908E-3</v>
      </c>
      <c r="F1229" s="39">
        <v>575.70000000000005</v>
      </c>
      <c r="G1229" s="73">
        <f t="shared" si="39"/>
        <v>9.3225959999999997E-2</v>
      </c>
    </row>
    <row r="1230" spans="2:7" ht="15.75">
      <c r="B1230" s="49">
        <v>44454</v>
      </c>
      <c r="C1230" s="50">
        <v>9.5950000000000006</v>
      </c>
      <c r="D1230" s="50">
        <v>9.5592395000000003</v>
      </c>
      <c r="E1230" s="40">
        <f t="shared" si="38"/>
        <v>-3.7269932256384086E-3</v>
      </c>
      <c r="F1230" s="39">
        <v>7020.53</v>
      </c>
      <c r="G1230" s="73">
        <f t="shared" si="39"/>
        <v>0.10522403000000001</v>
      </c>
    </row>
    <row r="1231" spans="2:7" ht="15.75">
      <c r="B1231" s="49">
        <v>44453</v>
      </c>
      <c r="C1231" s="50">
        <v>9.6999999999999993</v>
      </c>
      <c r="D1231" s="50">
        <v>9.538847800000001</v>
      </c>
      <c r="E1231" s="40">
        <f t="shared" si="38"/>
        <v>-1.6613628865979169E-2</v>
      </c>
      <c r="F1231" s="39">
        <v>291.05</v>
      </c>
      <c r="G1231" s="73">
        <f t="shared" si="39"/>
        <v>0.10016908000000002</v>
      </c>
    </row>
    <row r="1232" spans="2:7" ht="15.75">
      <c r="B1232" s="49">
        <v>44452</v>
      </c>
      <c r="C1232" s="50">
        <v>9.7089999999999996</v>
      </c>
      <c r="D1232" s="50">
        <v>9.5291306999999996</v>
      </c>
      <c r="E1232" s="40">
        <f t="shared" si="38"/>
        <v>-1.8526037696982134E-2</v>
      </c>
      <c r="F1232" s="39">
        <v>3592.88</v>
      </c>
      <c r="G1232" s="73">
        <f t="shared" si="39"/>
        <v>0.10486670000000001</v>
      </c>
    </row>
    <row r="1233" spans="2:7" ht="15.75">
      <c r="B1233" s="49">
        <v>44449</v>
      </c>
      <c r="C1233" s="50">
        <v>9.7970000000000006</v>
      </c>
      <c r="D1233" s="50">
        <v>9.5195341500000001</v>
      </c>
      <c r="E1233" s="40">
        <f t="shared" si="38"/>
        <v>-2.8321511687251277E-2</v>
      </c>
      <c r="F1233" s="39">
        <v>5629.96</v>
      </c>
      <c r="G1233" s="73">
        <f t="shared" si="39"/>
        <v>0.10176876000000001</v>
      </c>
    </row>
    <row r="1234" spans="2:7" ht="15.75">
      <c r="B1234" s="49">
        <v>44448</v>
      </c>
      <c r="C1234" s="50">
        <v>9.7590000000000003</v>
      </c>
      <c r="D1234" s="50">
        <v>9.5079504700000008</v>
      </c>
      <c r="E1234" s="40">
        <f t="shared" si="38"/>
        <v>-2.5724923660211063E-2</v>
      </c>
      <c r="F1234" s="39">
        <v>386.85</v>
      </c>
      <c r="G1234" s="73">
        <f t="shared" si="39"/>
        <v>0.10406841</v>
      </c>
    </row>
    <row r="1235" spans="2:7" ht="15.75">
      <c r="B1235" s="49">
        <v>44447</v>
      </c>
      <c r="C1235" s="50">
        <v>9.7799999999999994</v>
      </c>
      <c r="D1235" s="50">
        <v>9.4314722799999995</v>
      </c>
      <c r="E1235" s="40">
        <f t="shared" si="38"/>
        <v>-3.5636781186094035E-2</v>
      </c>
      <c r="F1235" s="39">
        <v>195.79</v>
      </c>
      <c r="G1235" s="73">
        <f t="shared" si="39"/>
        <v>0.11197808000000002</v>
      </c>
    </row>
    <row r="1236" spans="2:7" ht="15.75">
      <c r="B1236" s="49">
        <v>44445</v>
      </c>
      <c r="C1236" s="50">
        <v>9.827</v>
      </c>
      <c r="D1236" s="50">
        <v>9.4952805999999992</v>
      </c>
      <c r="E1236" s="40">
        <f t="shared" si="38"/>
        <v>-3.3755917370509869E-2</v>
      </c>
      <c r="F1236" s="39">
        <v>23221.22</v>
      </c>
      <c r="G1236" s="73">
        <f t="shared" si="39"/>
        <v>0.11426629000000001</v>
      </c>
    </row>
    <row r="1237" spans="2:7" ht="15.75">
      <c r="B1237" s="49">
        <v>44442</v>
      </c>
      <c r="C1237" s="50">
        <v>9.702</v>
      </c>
      <c r="D1237" s="50">
        <v>9.4953965199999999</v>
      </c>
      <c r="E1237" s="40">
        <f t="shared" si="38"/>
        <v>-2.1294937126365654E-2</v>
      </c>
      <c r="F1237" s="39">
        <v>8953.83</v>
      </c>
      <c r="G1237" s="73">
        <f t="shared" si="39"/>
        <v>9.2617630000000006E-2</v>
      </c>
    </row>
    <row r="1238" spans="2:7" ht="15.75">
      <c r="B1238" s="49">
        <v>44441</v>
      </c>
      <c r="C1238" s="50">
        <v>9.7099999999999991</v>
      </c>
      <c r="D1238" s="50">
        <v>8.9954730499999993</v>
      </c>
      <c r="E1238" s="40">
        <f t="shared" si="38"/>
        <v>-7.3586709577754927E-2</v>
      </c>
      <c r="F1238" s="39">
        <v>5541.56</v>
      </c>
      <c r="G1238" s="73">
        <f t="shared" si="39"/>
        <v>9.5658720000000003E-2</v>
      </c>
    </row>
    <row r="1239" spans="2:7" ht="15.75">
      <c r="B1239" s="49">
        <v>44440</v>
      </c>
      <c r="C1239" s="50">
        <v>9.8889999999999993</v>
      </c>
      <c r="D1239" s="50">
        <v>9.1267790499999997</v>
      </c>
      <c r="E1239" s="40">
        <f t="shared" si="38"/>
        <v>-7.7077656992618038E-2</v>
      </c>
      <c r="F1239" s="39">
        <v>1078.1500000000001</v>
      </c>
      <c r="G1239" s="73">
        <f t="shared" si="39"/>
        <v>9.1406639999999997E-2</v>
      </c>
    </row>
    <row r="1240" spans="2:7" ht="15.75">
      <c r="B1240" s="49">
        <v>44439</v>
      </c>
      <c r="C1240" s="50">
        <v>9.9030000000000005</v>
      </c>
      <c r="D1240" s="50">
        <v>9.0615017899999994</v>
      </c>
      <c r="E1240" s="40">
        <f t="shared" si="38"/>
        <v>-8.4974069473896852E-2</v>
      </c>
      <c r="F1240" s="39">
        <v>6237.69</v>
      </c>
      <c r="G1240" s="73">
        <f t="shared" si="39"/>
        <v>9.709195000000001E-2</v>
      </c>
    </row>
    <row r="1241" spans="2:7" ht="15.75">
      <c r="B1241" s="49">
        <v>44438</v>
      </c>
      <c r="C1241" s="50">
        <v>9.9049999999999994</v>
      </c>
      <c r="D1241" s="50">
        <v>9.3456831600000001</v>
      </c>
      <c r="E1241" s="40">
        <f t="shared" si="38"/>
        <v>-5.646813124684491E-2</v>
      </c>
      <c r="F1241" s="39">
        <v>495.24</v>
      </c>
      <c r="G1241" s="73">
        <f t="shared" si="39"/>
        <v>0.11759476000000001</v>
      </c>
    </row>
    <row r="1242" spans="2:7" ht="15.75">
      <c r="B1242" s="49">
        <v>44435</v>
      </c>
      <c r="C1242" s="50">
        <v>9.8709999999999987</v>
      </c>
      <c r="D1242" s="50">
        <v>9.3235220999999999</v>
      </c>
      <c r="E1242" s="40">
        <f t="shared" si="38"/>
        <v>-5.5463266133117139E-2</v>
      </c>
      <c r="F1242" s="39">
        <v>1581.43</v>
      </c>
      <c r="G1242" s="73">
        <f t="shared" si="39"/>
        <v>0.13341125000000001</v>
      </c>
    </row>
    <row r="1243" spans="2:7" ht="15.75">
      <c r="B1243" s="49">
        <v>44434</v>
      </c>
      <c r="C1243" s="50">
        <v>9.8650000000000002</v>
      </c>
      <c r="D1243" s="50">
        <v>9.2139297099999986</v>
      </c>
      <c r="E1243" s="40">
        <f t="shared" si="38"/>
        <v>-6.5998002027369607E-2</v>
      </c>
      <c r="F1243" s="39">
        <v>97.47</v>
      </c>
      <c r="G1243" s="73">
        <f t="shared" si="39"/>
        <v>0.13343219000000001</v>
      </c>
    </row>
    <row r="1244" spans="2:7" ht="15.75">
      <c r="B1244" s="49">
        <v>44433</v>
      </c>
      <c r="C1244" s="50">
        <v>9.8650000000000002</v>
      </c>
      <c r="D1244" s="50">
        <v>9.2674737</v>
      </c>
      <c r="E1244" s="40">
        <f t="shared" si="38"/>
        <v>-6.0570329447541815E-2</v>
      </c>
      <c r="F1244" s="39">
        <v>591.94000000000005</v>
      </c>
      <c r="G1244" s="73">
        <f t="shared" si="39"/>
        <v>0.13593972000000001</v>
      </c>
    </row>
    <row r="1245" spans="2:7" ht="15.75">
      <c r="B1245" s="49">
        <v>44432</v>
      </c>
      <c r="C1245" s="50">
        <v>9.8739999999999988</v>
      </c>
      <c r="D1245" s="50">
        <v>9.0646817899999999</v>
      </c>
      <c r="E1245" s="40">
        <f t="shared" si="38"/>
        <v>-8.1964574640469801E-2</v>
      </c>
      <c r="F1245" s="39">
        <v>98.74</v>
      </c>
      <c r="G1245" s="73">
        <f t="shared" si="39"/>
        <v>0.13845431</v>
      </c>
    </row>
    <row r="1246" spans="2:7" ht="15.75">
      <c r="B1246" s="49">
        <v>44431</v>
      </c>
      <c r="C1246" s="50">
        <v>9.7170000000000005</v>
      </c>
      <c r="D1246" s="50">
        <v>8.8950195500000007</v>
      </c>
      <c r="E1246" s="40">
        <f t="shared" si="38"/>
        <v>-8.4591998559226056E-2</v>
      </c>
      <c r="F1246" s="39">
        <v>16751.21</v>
      </c>
      <c r="G1246" s="73">
        <f t="shared" si="39"/>
        <v>0.14086182</v>
      </c>
    </row>
    <row r="1247" spans="2:7" ht="15.75">
      <c r="B1247" s="49">
        <v>44428</v>
      </c>
      <c r="C1247" s="50">
        <v>9.798</v>
      </c>
      <c r="D1247" s="50">
        <v>8.9556827400000003</v>
      </c>
      <c r="E1247" s="40">
        <f t="shared" si="38"/>
        <v>-8.5968285364360075E-2</v>
      </c>
      <c r="F1247" s="39">
        <v>1371.72</v>
      </c>
      <c r="G1247" s="73">
        <f t="shared" si="39"/>
        <v>0.12481254999999999</v>
      </c>
    </row>
    <row r="1248" spans="2:7" ht="15.75">
      <c r="B1248" s="49">
        <v>44427</v>
      </c>
      <c r="C1248" s="50">
        <v>9.7240000000000002</v>
      </c>
      <c r="D1248" s="50">
        <v>8.81740046</v>
      </c>
      <c r="E1248" s="40">
        <f t="shared" si="38"/>
        <v>-9.3233190045248882E-2</v>
      </c>
      <c r="F1248" s="39">
        <v>97.24</v>
      </c>
      <c r="G1248" s="73">
        <f t="shared" si="39"/>
        <v>0.13174925999999998</v>
      </c>
    </row>
    <row r="1249" spans="2:7" ht="15.75">
      <c r="B1249" s="49">
        <v>44426</v>
      </c>
      <c r="C1249" s="50">
        <v>9.7240000000000002</v>
      </c>
      <c r="D1249" s="50">
        <v>8.7435565200000003</v>
      </c>
      <c r="E1249" s="40">
        <f t="shared" si="38"/>
        <v>-0.10082717811600161</v>
      </c>
      <c r="F1249" s="39">
        <v>5454.14</v>
      </c>
      <c r="G1249" s="73">
        <f t="shared" si="39"/>
        <v>0.14070104999999999</v>
      </c>
    </row>
    <row r="1250" spans="2:7" ht="15.75">
      <c r="B1250" s="49">
        <v>44425</v>
      </c>
      <c r="C1250" s="50">
        <v>9.9</v>
      </c>
      <c r="D1250" s="50">
        <v>8.9603691899999998</v>
      </c>
      <c r="E1250" s="40">
        <f t="shared" si="38"/>
        <v>-9.4912203030303122E-2</v>
      </c>
      <c r="F1250" s="39">
        <v>3961.62</v>
      </c>
      <c r="G1250" s="73">
        <f t="shared" si="39"/>
        <v>0.23005740999999999</v>
      </c>
    </row>
    <row r="1251" spans="2:7" ht="15.75">
      <c r="B1251" s="49">
        <v>44424</v>
      </c>
      <c r="C1251" s="50">
        <v>9.9</v>
      </c>
      <c r="D1251" s="50">
        <v>9.1414317599999997</v>
      </c>
      <c r="E1251" s="40">
        <f t="shared" si="38"/>
        <v>-7.6623054545454594E-2</v>
      </c>
      <c r="F1251" s="39">
        <v>12573.77</v>
      </c>
      <c r="G1251" s="73">
        <f t="shared" si="39"/>
        <v>1.7317947900000001</v>
      </c>
    </row>
    <row r="1252" spans="2:7" ht="15.75">
      <c r="B1252" s="49">
        <v>44421</v>
      </c>
      <c r="C1252" s="50">
        <v>9.8849999999999998</v>
      </c>
      <c r="D1252" s="50">
        <v>9.2159534000000001</v>
      </c>
      <c r="E1252" s="40">
        <f t="shared" si="38"/>
        <v>-6.7683014668689867E-2</v>
      </c>
      <c r="F1252" s="39">
        <v>1965.58</v>
      </c>
      <c r="G1252" s="73">
        <f t="shared" si="39"/>
        <v>1.7328155199999999</v>
      </c>
    </row>
    <row r="1253" spans="2:7" ht="15.75">
      <c r="B1253" s="49">
        <v>44420</v>
      </c>
      <c r="C1253" s="50">
        <v>9.8989999999999991</v>
      </c>
      <c r="D1253" s="50">
        <v>9.3479472399999999</v>
      </c>
      <c r="E1253" s="40">
        <f t="shared" si="38"/>
        <v>-5.5667517931104027E-2</v>
      </c>
      <c r="F1253" s="39">
        <v>4988.67</v>
      </c>
      <c r="G1253" s="73">
        <f t="shared" si="39"/>
        <v>1.76246696</v>
      </c>
    </row>
    <row r="1254" spans="2:7" ht="15.75">
      <c r="B1254" s="49">
        <v>44419</v>
      </c>
      <c r="C1254" s="50">
        <v>9.8979999999999997</v>
      </c>
      <c r="D1254" s="50">
        <v>9.4402998900000004</v>
      </c>
      <c r="E1254" s="40">
        <f t="shared" si="38"/>
        <v>-4.6241676096181017E-2</v>
      </c>
      <c r="F1254" s="39">
        <v>494.94</v>
      </c>
      <c r="G1254" s="73">
        <f t="shared" si="39"/>
        <v>1.7743528900000001</v>
      </c>
    </row>
    <row r="1255" spans="2:7" ht="15.75">
      <c r="B1255" s="49">
        <v>44418</v>
      </c>
      <c r="C1255" s="50">
        <v>9.9</v>
      </c>
      <c r="D1255" s="50">
        <v>9.4868246599999999</v>
      </c>
      <c r="E1255" s="40">
        <f t="shared" si="38"/>
        <v>-4.173488282828286E-2</v>
      </c>
      <c r="F1255" s="39">
        <v>7929.61</v>
      </c>
      <c r="G1255" s="73">
        <f t="shared" si="39"/>
        <v>1.79535409</v>
      </c>
    </row>
    <row r="1256" spans="2:7" ht="15.75">
      <c r="B1256" s="49">
        <v>44417</v>
      </c>
      <c r="C1256" s="50">
        <v>9.891</v>
      </c>
      <c r="D1256" s="50">
        <v>9.435456030000001</v>
      </c>
      <c r="E1256" s="40">
        <f t="shared" si="38"/>
        <v>-4.6056411889596527E-2</v>
      </c>
      <c r="F1256" s="39">
        <v>8296.52</v>
      </c>
      <c r="G1256" s="73">
        <f t="shared" si="39"/>
        <v>1.8257958799999998</v>
      </c>
    </row>
    <row r="1257" spans="2:7" ht="15.75">
      <c r="B1257" s="49">
        <v>44414</v>
      </c>
      <c r="C1257" s="50">
        <v>9.93</v>
      </c>
      <c r="D1257" s="50">
        <v>9.5617906099999992</v>
      </c>
      <c r="E1257" s="40">
        <f t="shared" si="38"/>
        <v>-3.7080502517623404E-2</v>
      </c>
      <c r="F1257" s="39">
        <v>2484</v>
      </c>
      <c r="G1257" s="73">
        <f t="shared" si="39"/>
        <v>1.8254352399999998</v>
      </c>
    </row>
    <row r="1258" spans="2:7" ht="15.75">
      <c r="B1258" s="49">
        <v>44413</v>
      </c>
      <c r="C1258" s="50">
        <v>9.8249999999999993</v>
      </c>
      <c r="D1258" s="50">
        <v>9.5018522899999986</v>
      </c>
      <c r="E1258" s="40">
        <f t="shared" si="38"/>
        <v>-3.2890352162849967E-2</v>
      </c>
      <c r="F1258" s="39">
        <v>1572.56</v>
      </c>
      <c r="G1258" s="73">
        <f t="shared" si="39"/>
        <v>1.8458825499999998</v>
      </c>
    </row>
    <row r="1259" spans="2:7" ht="15.75">
      <c r="B1259" s="49">
        <v>44412</v>
      </c>
      <c r="C1259" s="50">
        <v>9.83</v>
      </c>
      <c r="D1259" s="50">
        <v>9.6764397399999993</v>
      </c>
      <c r="E1259" s="40">
        <f t="shared" si="38"/>
        <v>-1.5621593082400853E-2</v>
      </c>
      <c r="F1259" s="39">
        <v>11994.92</v>
      </c>
      <c r="G1259" s="73">
        <f t="shared" si="39"/>
        <v>16.458379990000001</v>
      </c>
    </row>
    <row r="1260" spans="2:7" ht="15.75">
      <c r="B1260" s="49">
        <v>44411</v>
      </c>
      <c r="C1260" s="50">
        <v>9.9439999999999991</v>
      </c>
      <c r="D1260" s="50">
        <v>9.5021657399999988</v>
      </c>
      <c r="E1260" s="40">
        <f t="shared" si="38"/>
        <v>-4.4432246580852763E-2</v>
      </c>
      <c r="F1260" s="39">
        <v>1289.48</v>
      </c>
      <c r="G1260" s="73">
        <f t="shared" si="39"/>
        <v>40.022295069999998</v>
      </c>
    </row>
    <row r="1261" spans="2:7" ht="15.75">
      <c r="B1261" s="49">
        <v>44410</v>
      </c>
      <c r="C1261" s="50">
        <v>9.9459999999999997</v>
      </c>
      <c r="D1261" s="50">
        <v>9.4285069899999989</v>
      </c>
      <c r="E1261" s="40">
        <f t="shared" si="38"/>
        <v>-5.2030264427910811E-2</v>
      </c>
      <c r="F1261" s="39">
        <v>6763.46</v>
      </c>
      <c r="G1261" s="73">
        <f t="shared" si="39"/>
        <v>40.027036540000005</v>
      </c>
    </row>
    <row r="1262" spans="2:7" ht="15.75">
      <c r="B1262" s="49">
        <v>44407</v>
      </c>
      <c r="C1262" s="50">
        <v>10.065000000000001</v>
      </c>
      <c r="D1262" s="50">
        <v>9.4132998699999995</v>
      </c>
      <c r="E1262" s="40">
        <f t="shared" si="38"/>
        <v>-6.4749143566815826E-2</v>
      </c>
      <c r="F1262" s="39">
        <v>26740.5</v>
      </c>
      <c r="G1262" s="73">
        <f t="shared" si="39"/>
        <v>52.121143079999996</v>
      </c>
    </row>
    <row r="1263" spans="2:7" ht="15.75">
      <c r="B1263" s="49">
        <v>44406</v>
      </c>
      <c r="C1263" s="50">
        <v>10.01</v>
      </c>
      <c r="D1263" s="50">
        <v>9.7059363200000011</v>
      </c>
      <c r="E1263" s="40">
        <f t="shared" si="38"/>
        <v>-3.0375992007991903E-2</v>
      </c>
      <c r="F1263" s="39">
        <v>16311.730000000001</v>
      </c>
      <c r="G1263" s="73">
        <f t="shared" si="39"/>
        <v>57.482128580000001</v>
      </c>
    </row>
    <row r="1264" spans="2:7" ht="15.75">
      <c r="B1264" s="49">
        <v>44405</v>
      </c>
      <c r="C1264" s="50">
        <v>10.009</v>
      </c>
      <c r="D1264" s="50">
        <v>9.6724490700000008</v>
      </c>
      <c r="E1264" s="40">
        <f t="shared" si="38"/>
        <v>-3.362483065241284E-2</v>
      </c>
      <c r="F1264" s="39">
        <v>1602.37</v>
      </c>
      <c r="G1264" s="73">
        <f t="shared" si="39"/>
        <v>57.473929240000004</v>
      </c>
    </row>
    <row r="1265" spans="2:7" ht="15.75">
      <c r="B1265" s="49">
        <v>44404</v>
      </c>
      <c r="C1265" s="50">
        <v>10.02</v>
      </c>
      <c r="D1265" s="50">
        <v>9.6937945600000006</v>
      </c>
      <c r="E1265" s="40">
        <f t="shared" si="38"/>
        <v>-3.2555433133732437E-2</v>
      </c>
      <c r="F1265" s="39">
        <v>2605</v>
      </c>
      <c r="G1265" s="73">
        <f t="shared" si="39"/>
        <v>57.477245770000003</v>
      </c>
    </row>
    <row r="1266" spans="2:7" ht="15.75">
      <c r="B1266" s="49">
        <v>44403</v>
      </c>
      <c r="C1266" s="50">
        <v>10.02</v>
      </c>
      <c r="D1266" s="50">
        <v>9.7949907800000009</v>
      </c>
      <c r="E1266" s="40">
        <f t="shared" si="38"/>
        <v>-2.2456009980039826E-2</v>
      </c>
      <c r="F1266" s="39">
        <v>3106.53</v>
      </c>
      <c r="G1266" s="73">
        <f t="shared" si="39"/>
        <v>57.685264070000002</v>
      </c>
    </row>
    <row r="1267" spans="2:7" ht="15.75">
      <c r="B1267" s="49">
        <v>44400</v>
      </c>
      <c r="C1267" s="50">
        <v>10.025</v>
      </c>
      <c r="D1267" s="50">
        <v>9.874787340000001</v>
      </c>
      <c r="E1267" s="40">
        <f t="shared" si="38"/>
        <v>-1.4983806483790496E-2</v>
      </c>
      <c r="F1267" s="39">
        <v>2506.25</v>
      </c>
      <c r="G1267" s="73">
        <f t="shared" si="39"/>
        <v>57.732185059999999</v>
      </c>
    </row>
    <row r="1268" spans="2:7" ht="15.75">
      <c r="B1268" s="49">
        <v>44399</v>
      </c>
      <c r="C1268" s="50">
        <v>10.025</v>
      </c>
      <c r="D1268" s="50">
        <v>9.9647899399999993</v>
      </c>
      <c r="E1268" s="40">
        <f t="shared" si="38"/>
        <v>-6.0059910224440349E-3</v>
      </c>
      <c r="F1268" s="39">
        <v>701.94</v>
      </c>
      <c r="G1268" s="73">
        <f t="shared" si="39"/>
        <v>57.745004870000002</v>
      </c>
    </row>
    <row r="1269" spans="2:7" ht="15.75">
      <c r="B1269" s="49">
        <v>44398</v>
      </c>
      <c r="C1269" s="50">
        <v>10.025</v>
      </c>
      <c r="D1269" s="50">
        <v>9.9602775500000007</v>
      </c>
      <c r="E1269" s="40">
        <f t="shared" si="38"/>
        <v>-6.4561047381546111E-3</v>
      </c>
      <c r="F1269" s="39">
        <v>8308.43</v>
      </c>
      <c r="G1269" s="73">
        <f t="shared" si="39"/>
        <v>58.46140213000001</v>
      </c>
    </row>
    <row r="1270" spans="2:7" ht="15.75">
      <c r="B1270" s="49">
        <v>44397</v>
      </c>
      <c r="C1270" s="50">
        <v>10.068999999999999</v>
      </c>
      <c r="D1270" s="50">
        <v>9.8674537299999994</v>
      </c>
      <c r="E1270" s="40">
        <f t="shared" si="38"/>
        <v>-2.001651305988672E-2</v>
      </c>
      <c r="F1270" s="39">
        <v>9049.0300000000007</v>
      </c>
      <c r="G1270" s="73">
        <f t="shared" si="39"/>
        <v>58.464494190000003</v>
      </c>
    </row>
    <row r="1271" spans="2:7" ht="15.75">
      <c r="B1271" s="49">
        <v>44396</v>
      </c>
      <c r="C1271" s="50">
        <v>9.9909999999999997</v>
      </c>
      <c r="D1271" s="50">
        <v>9.8279365399999996</v>
      </c>
      <c r="E1271" s="40">
        <f t="shared" si="38"/>
        <v>-1.6321034931438327E-2</v>
      </c>
      <c r="F1271" s="39">
        <v>94810.5</v>
      </c>
      <c r="G1271" s="73">
        <f t="shared" si="39"/>
        <v>58.46037702000001</v>
      </c>
    </row>
    <row r="1272" spans="2:7" ht="15.75">
      <c r="B1272" s="49">
        <v>44393</v>
      </c>
      <c r="C1272" s="50">
        <v>10.068999999999999</v>
      </c>
      <c r="D1272" s="50">
        <v>9.8272715899999987</v>
      </c>
      <c r="E1272" s="40">
        <f t="shared" si="38"/>
        <v>-2.4007191379481596E-2</v>
      </c>
      <c r="F1272" s="39">
        <v>1505699</v>
      </c>
      <c r="G1272" s="73">
        <f t="shared" si="39"/>
        <v>58.36677808000001</v>
      </c>
    </row>
    <row r="1273" spans="2:7" ht="15.75">
      <c r="B1273" s="49">
        <v>44392</v>
      </c>
      <c r="C1273" s="50">
        <v>10.07</v>
      </c>
      <c r="D1273" s="50">
        <v>9.7803438499999995</v>
      </c>
      <c r="E1273" s="40">
        <f t="shared" si="38"/>
        <v>-2.8764265143992107E-2</v>
      </c>
      <c r="F1273" s="39">
        <v>13594.5</v>
      </c>
      <c r="G1273" s="73">
        <f t="shared" si="39"/>
        <v>56.865214650000013</v>
      </c>
    </row>
    <row r="1274" spans="2:7" ht="15.75">
      <c r="B1274" s="49">
        <v>44391</v>
      </c>
      <c r="C1274" s="50">
        <v>10.07</v>
      </c>
      <c r="D1274" s="50">
        <v>9.7606143500000009</v>
      </c>
      <c r="E1274" s="40">
        <f t="shared" si="38"/>
        <v>-3.0723500496524281E-2</v>
      </c>
      <c r="F1274" s="39">
        <v>31617.02</v>
      </c>
      <c r="G1274" s="73">
        <f t="shared" si="39"/>
        <v>56.875053690000016</v>
      </c>
    </row>
    <row r="1275" spans="2:7" ht="15.75">
      <c r="B1275" s="49">
        <v>44390</v>
      </c>
      <c r="C1275" s="50">
        <v>10.07</v>
      </c>
      <c r="D1275" s="50">
        <v>9.6943543999999999</v>
      </c>
      <c r="E1275" s="40">
        <f t="shared" si="38"/>
        <v>-3.7303435948361496E-2</v>
      </c>
      <c r="F1275" s="39">
        <v>16874.599999999999</v>
      </c>
      <c r="G1275" s="73">
        <f t="shared" si="39"/>
        <v>56.866870210000009</v>
      </c>
    </row>
    <row r="1276" spans="2:7" ht="15.75">
      <c r="B1276" s="49">
        <v>44389</v>
      </c>
      <c r="C1276" s="50">
        <v>10.045</v>
      </c>
      <c r="D1276" s="50">
        <v>9.6914697700000012</v>
      </c>
      <c r="E1276" s="40">
        <f t="shared" si="38"/>
        <v>-3.5194647088103381E-2</v>
      </c>
      <c r="F1276" s="39">
        <v>21496.14</v>
      </c>
      <c r="G1276" s="73">
        <f t="shared" si="39"/>
        <v>56.850096600000015</v>
      </c>
    </row>
    <row r="1277" spans="2:7" ht="15.75">
      <c r="B1277" s="49">
        <v>44385</v>
      </c>
      <c r="C1277" s="50">
        <v>10.045</v>
      </c>
      <c r="D1277" s="50">
        <v>9.7052088699999999</v>
      </c>
      <c r="E1277" s="40">
        <f t="shared" si="38"/>
        <v>-3.3826891986062702E-2</v>
      </c>
      <c r="F1277" s="39">
        <v>38371.4</v>
      </c>
      <c r="G1277" s="73">
        <f t="shared" si="39"/>
        <v>56.830625820000016</v>
      </c>
    </row>
    <row r="1278" spans="2:7" ht="15.75">
      <c r="B1278" s="49">
        <v>44384</v>
      </c>
      <c r="C1278" s="50">
        <v>10.045</v>
      </c>
      <c r="D1278" s="50">
        <v>9.6840373500000005</v>
      </c>
      <c r="E1278" s="40">
        <f t="shared" si="38"/>
        <v>-3.5934559482329487E-2</v>
      </c>
      <c r="F1278" s="39">
        <v>7935.88</v>
      </c>
      <c r="G1278" s="73">
        <f t="shared" si="39"/>
        <v>56.802728860000009</v>
      </c>
    </row>
    <row r="1279" spans="2:7" ht="15.75">
      <c r="B1279" s="49">
        <v>44383</v>
      </c>
      <c r="C1279" s="50">
        <v>10.050000000000001</v>
      </c>
      <c r="D1279" s="50">
        <v>9.6513351900000011</v>
      </c>
      <c r="E1279" s="40">
        <f t="shared" si="38"/>
        <v>-3.9668140298507404E-2</v>
      </c>
      <c r="F1279" s="39">
        <v>22931.31</v>
      </c>
      <c r="G1279" s="73">
        <f t="shared" si="39"/>
        <v>56.802343680000014</v>
      </c>
    </row>
    <row r="1280" spans="2:7" ht="15.75">
      <c r="B1280" s="49">
        <v>44382</v>
      </c>
      <c r="C1280" s="50">
        <v>9.9890000000000008</v>
      </c>
      <c r="D1280" s="50">
        <v>9.6764639799999994</v>
      </c>
      <c r="E1280" s="40">
        <f t="shared" si="38"/>
        <v>-3.1288018820702868E-2</v>
      </c>
      <c r="F1280" s="39">
        <v>14614070</v>
      </c>
      <c r="G1280" s="73">
        <f t="shared" si="39"/>
        <v>56.83642694000001</v>
      </c>
    </row>
    <row r="1281" spans="2:7" ht="15.75">
      <c r="B1281" s="49">
        <v>44379</v>
      </c>
      <c r="C1281" s="50">
        <v>10</v>
      </c>
      <c r="D1281" s="50">
        <v>9.6749055100000003</v>
      </c>
      <c r="E1281" s="40">
        <f t="shared" si="38"/>
        <v>-3.2509448999999968E-2</v>
      </c>
      <c r="F1281" s="39">
        <v>23575910</v>
      </c>
      <c r="G1281" s="73">
        <f t="shared" si="39"/>
        <v>42.228329420000009</v>
      </c>
    </row>
    <row r="1282" spans="2:7" ht="15.75">
      <c r="B1282" s="49">
        <v>44378</v>
      </c>
      <c r="C1282" s="50">
        <v>10.083</v>
      </c>
      <c r="D1282" s="50">
        <v>9.6448033399999993</v>
      </c>
      <c r="E1282" s="40">
        <f t="shared" si="38"/>
        <v>-4.3458956659724324E-2</v>
      </c>
      <c r="F1282" s="39">
        <v>6030.95</v>
      </c>
      <c r="G1282" s="73">
        <f t="shared" si="39"/>
        <v>18.725905359999992</v>
      </c>
    </row>
    <row r="1283" spans="2:7" ht="15.75">
      <c r="B1283" s="49">
        <v>44377</v>
      </c>
      <c r="C1283" s="50">
        <v>10.047000000000001</v>
      </c>
      <c r="D1283" s="50">
        <v>9.6546597900000002</v>
      </c>
      <c r="E1283" s="40">
        <f t="shared" si="38"/>
        <v>-3.9050483726485563E-2</v>
      </c>
      <c r="F1283" s="39">
        <v>12100870</v>
      </c>
      <c r="G1283" s="73">
        <f t="shared" si="39"/>
        <v>18.748564909999992</v>
      </c>
    </row>
    <row r="1284" spans="2:7" ht="15.75">
      <c r="B1284" s="49">
        <v>44376</v>
      </c>
      <c r="C1284" s="50">
        <v>10.045999999999999</v>
      </c>
      <c r="D1284" s="50">
        <v>9.7726699300000011</v>
      </c>
      <c r="E1284" s="40">
        <f t="shared" si="38"/>
        <v>-2.7207850885924589E-2</v>
      </c>
      <c r="F1284" s="39">
        <v>5387726</v>
      </c>
      <c r="G1284" s="73">
        <f t="shared" si="39"/>
        <v>26.704534910000003</v>
      </c>
    </row>
    <row r="1285" spans="2:7" ht="15.75">
      <c r="B1285" s="49">
        <v>44375</v>
      </c>
      <c r="C1285" s="50">
        <v>9.9209999999999994</v>
      </c>
      <c r="D1285" s="50">
        <v>9.7772087699999997</v>
      </c>
      <c r="E1285" s="40">
        <f t="shared" si="38"/>
        <v>-1.4493622618687585E-2</v>
      </c>
      <c r="F1285" s="39">
        <v>8112.3899999999994</v>
      </c>
      <c r="G1285" s="73">
        <f t="shared" si="39"/>
        <v>21.318820710000001</v>
      </c>
    </row>
    <row r="1286" spans="2:7" ht="15.75">
      <c r="B1286" s="49">
        <v>44372</v>
      </c>
      <c r="C1286" s="50">
        <v>9.9269999999999996</v>
      </c>
      <c r="D1286" s="50">
        <v>9.7390152599999986</v>
      </c>
      <c r="E1286" s="40">
        <f t="shared" si="38"/>
        <v>-1.8936711997582401E-2</v>
      </c>
      <c r="F1286" s="39">
        <v>4918.8999999999996</v>
      </c>
      <c r="G1286" s="73">
        <f t="shared" si="39"/>
        <v>21.311513039999998</v>
      </c>
    </row>
    <row r="1287" spans="2:7" ht="15.75">
      <c r="B1287" s="49">
        <v>44371</v>
      </c>
      <c r="C1287" s="50">
        <v>10.048</v>
      </c>
      <c r="D1287" s="50">
        <v>9.7484705199999997</v>
      </c>
      <c r="E1287" s="40">
        <f t="shared" si="38"/>
        <v>-2.9809860668789878E-2</v>
      </c>
      <c r="F1287" s="39">
        <v>210623.3</v>
      </c>
      <c r="G1287" s="73">
        <f t="shared" si="39"/>
        <v>21.314239740000001</v>
      </c>
    </row>
    <row r="1288" spans="2:7" ht="15.75">
      <c r="B1288" s="49">
        <v>44370</v>
      </c>
      <c r="C1288" s="50">
        <v>10.048999999999999</v>
      </c>
      <c r="D1288" s="50">
        <v>9.6953446099999994</v>
      </c>
      <c r="E1288" s="40">
        <f t="shared" si="38"/>
        <v>-3.5193092845059226E-2</v>
      </c>
      <c r="F1288" s="39">
        <v>50027.519999999997</v>
      </c>
      <c r="G1288" s="73">
        <f t="shared" si="39"/>
        <v>21.103918520000001</v>
      </c>
    </row>
    <row r="1289" spans="2:7" ht="15.75">
      <c r="B1289" s="49">
        <v>44369</v>
      </c>
      <c r="C1289" s="50">
        <v>10.050000000000001</v>
      </c>
      <c r="D1289" s="50">
        <v>9.6689943500000002</v>
      </c>
      <c r="E1289" s="40">
        <f t="shared" si="38"/>
        <v>-3.7911009950248764E-2</v>
      </c>
      <c r="F1289" s="39">
        <v>15326.06</v>
      </c>
      <c r="G1289" s="73">
        <f t="shared" si="39"/>
        <v>21.0565043</v>
      </c>
    </row>
    <row r="1290" spans="2:7" ht="15.75">
      <c r="B1290" s="49">
        <v>44368</v>
      </c>
      <c r="C1290" s="50">
        <v>10.073</v>
      </c>
      <c r="D1290" s="50">
        <v>9.7081564599999997</v>
      </c>
      <c r="E1290" s="40">
        <f t="shared" si="38"/>
        <v>-3.6219948376849054E-2</v>
      </c>
      <c r="F1290" s="39">
        <v>717099.2</v>
      </c>
      <c r="G1290" s="73">
        <f t="shared" si="39"/>
        <v>21.041379989999999</v>
      </c>
    </row>
    <row r="1291" spans="2:7" ht="15.75">
      <c r="B1291" s="49">
        <v>44365</v>
      </c>
      <c r="C1291" s="50">
        <v>10.08</v>
      </c>
      <c r="D1291" s="50">
        <v>9.6749852500000006</v>
      </c>
      <c r="E1291" s="40">
        <f t="shared" ref="E1291:E1354" si="40">D1291/C1291-1</f>
        <v>-4.0180034722222202E-2</v>
      </c>
      <c r="F1291" s="39">
        <v>11400.49</v>
      </c>
      <c r="G1291" s="73">
        <f t="shared" ref="G1291:G1316" si="41">SUM(F1291:F1312)/1000000</f>
        <v>20.3349458</v>
      </c>
    </row>
    <row r="1292" spans="2:7" ht="15.75">
      <c r="B1292" s="49">
        <v>44364</v>
      </c>
      <c r="C1292" s="50">
        <v>10.050000000000001</v>
      </c>
      <c r="D1292" s="50">
        <v>9.7120479199999998</v>
      </c>
      <c r="E1292" s="40">
        <f t="shared" si="40"/>
        <v>-3.3627072636815969E-2</v>
      </c>
      <c r="F1292" s="39">
        <v>4931.8599999999997</v>
      </c>
      <c r="G1292" s="73">
        <f t="shared" si="41"/>
        <v>20.324650640000002</v>
      </c>
    </row>
    <row r="1293" spans="2:7" ht="15.75">
      <c r="B1293" s="49">
        <v>44363</v>
      </c>
      <c r="C1293" s="50">
        <v>10.095000000000001</v>
      </c>
      <c r="D1293" s="50">
        <v>9.8214829399999992</v>
      </c>
      <c r="E1293" s="40">
        <f t="shared" si="40"/>
        <v>-2.7094310054482595E-2</v>
      </c>
      <c r="F1293" s="39">
        <v>1211.56</v>
      </c>
      <c r="G1293" s="73">
        <f t="shared" si="41"/>
        <v>20.328216780000002</v>
      </c>
    </row>
    <row r="1294" spans="2:7" ht="15.75">
      <c r="B1294" s="49">
        <v>44362</v>
      </c>
      <c r="C1294" s="50">
        <v>10.098000000000001</v>
      </c>
      <c r="D1294" s="50">
        <v>9.8245930799999996</v>
      </c>
      <c r="E1294" s="40">
        <f t="shared" si="40"/>
        <v>-2.7075353535353619E-2</v>
      </c>
      <c r="F1294" s="39">
        <v>4135.57</v>
      </c>
      <c r="G1294" s="73">
        <f t="shared" si="41"/>
        <v>20.349373320000002</v>
      </c>
    </row>
    <row r="1295" spans="2:7" ht="15.75">
      <c r="B1295" s="49">
        <v>44361</v>
      </c>
      <c r="C1295" s="50">
        <v>10.099</v>
      </c>
      <c r="D1295" s="50">
        <v>9.8330928499999999</v>
      </c>
      <c r="E1295" s="40">
        <f t="shared" si="40"/>
        <v>-2.6330047529458445E-2</v>
      </c>
      <c r="F1295" s="39">
        <v>23433.54</v>
      </c>
      <c r="G1295" s="73">
        <f t="shared" si="41"/>
        <v>20.349414280000001</v>
      </c>
    </row>
    <row r="1296" spans="2:7" ht="15.75">
      <c r="B1296" s="49">
        <v>44358</v>
      </c>
      <c r="C1296" s="50">
        <v>10.099</v>
      </c>
      <c r="D1296" s="50">
        <v>9.8253088300000009</v>
      </c>
      <c r="E1296" s="40">
        <f t="shared" si="40"/>
        <v>-2.7100818892959677E-2</v>
      </c>
      <c r="F1296" s="39">
        <v>23433.54</v>
      </c>
      <c r="G1296" s="73">
        <f t="shared" si="41"/>
        <v>20.328908740000003</v>
      </c>
    </row>
    <row r="1297" spans="2:7" ht="15.75">
      <c r="B1297" s="49">
        <v>44357</v>
      </c>
      <c r="C1297" s="50">
        <v>10.099</v>
      </c>
      <c r="D1297" s="50">
        <v>9.858157799999999</v>
      </c>
      <c r="E1297" s="40">
        <f t="shared" si="40"/>
        <v>-2.3848123576591829E-2</v>
      </c>
      <c r="F1297" s="39">
        <v>100.99</v>
      </c>
      <c r="G1297" s="73">
        <f t="shared" si="41"/>
        <v>20.308102650000002</v>
      </c>
    </row>
    <row r="1298" spans="2:7" ht="15.75">
      <c r="B1298" s="49">
        <v>44356</v>
      </c>
      <c r="C1298" s="50">
        <v>10.145</v>
      </c>
      <c r="D1298" s="50">
        <v>9.8874854200000009</v>
      </c>
      <c r="E1298" s="40">
        <f t="shared" si="40"/>
        <v>-2.5383398718580419E-2</v>
      </c>
      <c r="F1298" s="39">
        <v>2025.3600000000001</v>
      </c>
      <c r="G1298" s="73">
        <f t="shared" si="41"/>
        <v>20.343460670000002</v>
      </c>
    </row>
    <row r="1299" spans="2:7" ht="15.75">
      <c r="B1299" s="49">
        <v>44355</v>
      </c>
      <c r="C1299" s="50">
        <v>10.119</v>
      </c>
      <c r="D1299" s="50">
        <v>9.8858566999999997</v>
      </c>
      <c r="E1299" s="40">
        <f t="shared" si="40"/>
        <v>-2.3040152188951502E-2</v>
      </c>
      <c r="F1299" s="39">
        <v>10474.44</v>
      </c>
      <c r="G1299" s="73">
        <f t="shared" si="41"/>
        <v>20.34589901</v>
      </c>
    </row>
    <row r="1300" spans="2:7" ht="15.75">
      <c r="B1300" s="49">
        <v>44354</v>
      </c>
      <c r="C1300" s="50">
        <v>10.147</v>
      </c>
      <c r="D1300" s="50">
        <v>9.8707970100000004</v>
      </c>
      <c r="E1300" s="40">
        <f t="shared" si="40"/>
        <v>-2.7220162609638332E-2</v>
      </c>
      <c r="F1300" s="39">
        <v>7550.7</v>
      </c>
      <c r="G1300" s="73">
        <f t="shared" si="41"/>
        <v>20.337576960000003</v>
      </c>
    </row>
    <row r="1301" spans="2:7" ht="15.75">
      <c r="B1301" s="49">
        <v>44351</v>
      </c>
      <c r="C1301" s="50">
        <v>10.145</v>
      </c>
      <c r="D1301" s="50">
        <v>9.897786309999999</v>
      </c>
      <c r="E1301" s="40">
        <f t="shared" si="40"/>
        <v>-2.436803252833919E-2</v>
      </c>
      <c r="F1301" s="39">
        <v>57014.57</v>
      </c>
      <c r="G1301" s="73">
        <f t="shared" si="41"/>
        <v>20.33258876</v>
      </c>
    </row>
    <row r="1302" spans="2:7" ht="15.75">
      <c r="B1302" s="49">
        <v>44349</v>
      </c>
      <c r="C1302" s="50">
        <v>10.148</v>
      </c>
      <c r="D1302" s="50">
        <v>9.8655787299999993</v>
      </c>
      <c r="E1302" s="40">
        <f t="shared" si="40"/>
        <v>-2.7830239456050454E-2</v>
      </c>
      <c r="F1302" s="39">
        <v>5972.48</v>
      </c>
      <c r="G1302" s="73">
        <f t="shared" si="41"/>
        <v>20.316688190000004</v>
      </c>
    </row>
    <row r="1303" spans="2:7" ht="15.75">
      <c r="B1303" s="49">
        <v>44348</v>
      </c>
      <c r="C1303" s="50">
        <v>10.148</v>
      </c>
      <c r="D1303" s="50">
        <v>9.8316830499999988</v>
      </c>
      <c r="E1303" s="40">
        <f t="shared" si="40"/>
        <v>-3.1170373472605539E-2</v>
      </c>
      <c r="F1303" s="39">
        <v>73485.94</v>
      </c>
      <c r="G1303" s="73">
        <f t="shared" si="41"/>
        <v>20.317874530000005</v>
      </c>
    </row>
    <row r="1304" spans="2:7" ht="15.75">
      <c r="B1304" s="49">
        <v>44347</v>
      </c>
      <c r="C1304" s="50">
        <v>10.129999999999999</v>
      </c>
      <c r="D1304" s="50">
        <v>9.8105246199999989</v>
      </c>
      <c r="E1304" s="40">
        <f t="shared" si="40"/>
        <v>-3.1537549851925029E-2</v>
      </c>
      <c r="F1304" s="39">
        <v>28690.5</v>
      </c>
      <c r="G1304" s="73">
        <f t="shared" si="41"/>
        <v>20.768478090000002</v>
      </c>
    </row>
    <row r="1305" spans="2:7" ht="15.75">
      <c r="B1305" s="49">
        <v>44344</v>
      </c>
      <c r="C1305" s="50">
        <v>10.035</v>
      </c>
      <c r="D1305" s="50">
        <v>9.931059659999999</v>
      </c>
      <c r="E1305" s="40">
        <f t="shared" si="40"/>
        <v>-1.0357781763826734E-2</v>
      </c>
      <c r="F1305" s="39">
        <v>20056840</v>
      </c>
      <c r="G1305" s="73">
        <f t="shared" si="41"/>
        <v>20.749338120000004</v>
      </c>
    </row>
    <row r="1306" spans="2:7" ht="15.75">
      <c r="B1306" s="49">
        <v>44343</v>
      </c>
      <c r="C1306" s="50">
        <v>10.084999999999999</v>
      </c>
      <c r="D1306" s="50">
        <v>9.8907746500000009</v>
      </c>
      <c r="E1306" s="40">
        <f t="shared" si="40"/>
        <v>-1.9258834903321587E-2</v>
      </c>
      <c r="F1306" s="39">
        <v>2011.8</v>
      </c>
      <c r="G1306" s="73">
        <f t="shared" si="41"/>
        <v>0.69486564000000017</v>
      </c>
    </row>
    <row r="1307" spans="2:7" ht="15.75">
      <c r="B1307" s="49">
        <v>44342</v>
      </c>
      <c r="C1307" s="50">
        <v>10.059000000000001</v>
      </c>
      <c r="D1307" s="50">
        <v>9.8456428599999999</v>
      </c>
      <c r="E1307" s="40">
        <f t="shared" si="40"/>
        <v>-2.1210571627398478E-2</v>
      </c>
      <c r="F1307" s="39">
        <v>804.72</v>
      </c>
      <c r="G1307" s="73">
        <f t="shared" si="41"/>
        <v>0.70615454</v>
      </c>
    </row>
    <row r="1308" spans="2:7" ht="15.75">
      <c r="B1308" s="49">
        <v>44341</v>
      </c>
      <c r="C1308" s="50">
        <v>10.059999999999999</v>
      </c>
      <c r="D1308" s="50">
        <v>9.8775220399999988</v>
      </c>
      <c r="E1308" s="40">
        <f t="shared" si="40"/>
        <v>-1.8138962226640132E-2</v>
      </c>
      <c r="F1308" s="39">
        <v>7645.6</v>
      </c>
      <c r="G1308" s="73">
        <f t="shared" si="41"/>
        <v>0.70649272000000007</v>
      </c>
    </row>
    <row r="1309" spans="2:7" ht="15.75">
      <c r="B1309" s="49">
        <v>44340</v>
      </c>
      <c r="C1309" s="50">
        <v>10.059999999999999</v>
      </c>
      <c r="D1309" s="50">
        <v>9.8961607300000001</v>
      </c>
      <c r="E1309" s="40">
        <f t="shared" si="40"/>
        <v>-1.6286209741550595E-2</v>
      </c>
      <c r="F1309" s="39">
        <v>302.08</v>
      </c>
      <c r="G1309" s="73">
        <f t="shared" si="41"/>
        <v>0.69978437000000016</v>
      </c>
    </row>
    <row r="1310" spans="2:7" ht="15.75">
      <c r="B1310" s="49">
        <v>44337</v>
      </c>
      <c r="C1310" s="50">
        <v>10.084999999999999</v>
      </c>
      <c r="D1310" s="50">
        <v>9.9168870899999995</v>
      </c>
      <c r="E1310" s="40">
        <f t="shared" si="40"/>
        <v>-1.6669599405056967E-2</v>
      </c>
      <c r="F1310" s="39">
        <v>2613.3000000000002</v>
      </c>
      <c r="G1310" s="73">
        <f t="shared" si="41"/>
        <v>1.88707329</v>
      </c>
    </row>
    <row r="1311" spans="2:7" ht="15.75">
      <c r="B1311" s="49">
        <v>44336</v>
      </c>
      <c r="C1311" s="50">
        <v>10.084999999999999</v>
      </c>
      <c r="D1311" s="50">
        <v>9.9069550100000008</v>
      </c>
      <c r="E1311" s="40">
        <f t="shared" si="40"/>
        <v>-1.7654436291521858E-2</v>
      </c>
      <c r="F1311" s="39">
        <v>201.75</v>
      </c>
      <c r="G1311" s="73">
        <f t="shared" si="41"/>
        <v>1.8877975900000004</v>
      </c>
    </row>
    <row r="1312" spans="2:7" ht="15.75">
      <c r="B1312" s="49">
        <v>44335</v>
      </c>
      <c r="C1312" s="50">
        <v>10.095000000000001</v>
      </c>
      <c r="D1312" s="50">
        <v>9.8626609400000014</v>
      </c>
      <c r="E1312" s="40">
        <f t="shared" si="40"/>
        <v>-2.3015261020307043E-2</v>
      </c>
      <c r="F1312" s="39">
        <v>10665.01</v>
      </c>
      <c r="G1312" s="73">
        <f t="shared" si="41"/>
        <v>1.8957280200000002</v>
      </c>
    </row>
    <row r="1313" spans="2:7" ht="15.75">
      <c r="B1313" s="49">
        <v>44334</v>
      </c>
      <c r="C1313" s="50">
        <v>10.098000000000001</v>
      </c>
      <c r="D1313" s="50">
        <v>9.8678269900000011</v>
      </c>
      <c r="E1313" s="40">
        <f t="shared" si="40"/>
        <v>-2.2793920578332294E-2</v>
      </c>
      <c r="F1313" s="39">
        <v>1105.33</v>
      </c>
      <c r="G1313" s="73">
        <f t="shared" si="41"/>
        <v>1.88684121</v>
      </c>
    </row>
    <row r="1314" spans="2:7" ht="15.75">
      <c r="B1314" s="49">
        <v>44333</v>
      </c>
      <c r="C1314" s="50">
        <v>10.11</v>
      </c>
      <c r="D1314" s="50">
        <v>9.9215999999999998</v>
      </c>
      <c r="E1314" s="40">
        <f t="shared" si="40"/>
        <v>-1.8635014836795194E-2</v>
      </c>
      <c r="F1314" s="39">
        <v>8498</v>
      </c>
      <c r="G1314" s="73">
        <f t="shared" si="41"/>
        <v>1.9628386299999998</v>
      </c>
    </row>
    <row r="1315" spans="2:7" ht="15.75">
      <c r="B1315" s="49">
        <v>44330</v>
      </c>
      <c r="C1315" s="50">
        <v>10.163</v>
      </c>
      <c r="D1315" s="50">
        <v>9.8790012100000002</v>
      </c>
      <c r="E1315" s="40">
        <f t="shared" si="40"/>
        <v>-2.79443855160878E-2</v>
      </c>
      <c r="F1315" s="39">
        <v>22368.1</v>
      </c>
      <c r="G1315" s="73">
        <f t="shared" si="41"/>
        <v>2.8869154299999997</v>
      </c>
    </row>
    <row r="1316" spans="2:7" ht="15.75">
      <c r="B1316" s="49">
        <v>44329</v>
      </c>
      <c r="C1316" s="50">
        <v>10.199999999999999</v>
      </c>
      <c r="D1316" s="50">
        <v>9.8714603499999996</v>
      </c>
      <c r="E1316" s="40">
        <f t="shared" si="40"/>
        <v>-3.2209769607843164E-2</v>
      </c>
      <c r="F1316" s="39">
        <v>4176.53</v>
      </c>
      <c r="G1316" s="73">
        <f t="shared" si="41"/>
        <v>2.9371766099999999</v>
      </c>
    </row>
    <row r="1317" spans="2:7" ht="15.75">
      <c r="B1317" s="49">
        <v>44328</v>
      </c>
      <c r="C1317" s="50">
        <v>10.1</v>
      </c>
      <c r="D1317" s="50">
        <v>9.8669348899999996</v>
      </c>
      <c r="E1317" s="40">
        <f t="shared" si="40"/>
        <v>-2.3075753465346516E-2</v>
      </c>
      <c r="F1317" s="39">
        <v>2928</v>
      </c>
      <c r="G1317" s="73"/>
    </row>
    <row r="1318" spans="2:7" ht="15.75">
      <c r="B1318" s="49">
        <v>44327</v>
      </c>
      <c r="C1318" s="50">
        <v>10.1</v>
      </c>
      <c r="D1318" s="50">
        <v>9.9039377799999997</v>
      </c>
      <c r="E1318" s="40">
        <f t="shared" si="40"/>
        <v>-1.9412100990099046E-2</v>
      </c>
      <c r="F1318" s="39">
        <v>2627.45</v>
      </c>
      <c r="G1318" s="73"/>
    </row>
    <row r="1319" spans="2:7" ht="15.75">
      <c r="B1319" s="49">
        <v>44326</v>
      </c>
      <c r="C1319" s="50">
        <v>10.1</v>
      </c>
      <c r="D1319" s="50">
        <v>9.8512016399999993</v>
      </c>
      <c r="E1319" s="40">
        <f t="shared" si="40"/>
        <v>-2.4633500990099089E-2</v>
      </c>
      <c r="F1319" s="39">
        <v>35459.01</v>
      </c>
      <c r="G1319" s="73"/>
    </row>
    <row r="1320" spans="2:7" ht="15.75">
      <c r="B1320" s="49">
        <v>44323</v>
      </c>
      <c r="C1320" s="50">
        <v>10.1</v>
      </c>
      <c r="D1320" s="50">
        <v>9.8646904800000002</v>
      </c>
      <c r="E1320" s="40">
        <f t="shared" si="40"/>
        <v>-2.329797227722763E-2</v>
      </c>
      <c r="F1320" s="39">
        <v>4463.7</v>
      </c>
    </row>
    <row r="1321" spans="2:7" ht="15.75">
      <c r="B1321" s="49">
        <v>44322</v>
      </c>
      <c r="C1321" s="50">
        <v>10.248999999999999</v>
      </c>
      <c r="D1321" s="50">
        <v>9.8462509999999988</v>
      </c>
      <c r="E1321" s="40">
        <f t="shared" si="40"/>
        <v>-3.9296419162845209E-2</v>
      </c>
      <c r="F1321" s="39">
        <v>2152.39</v>
      </c>
    </row>
    <row r="1322" spans="2:7" ht="15.75">
      <c r="B1322" s="49">
        <v>44321</v>
      </c>
      <c r="C1322" s="50">
        <v>10.25</v>
      </c>
      <c r="D1322" s="50">
        <v>9.8237443099999986</v>
      </c>
      <c r="E1322" s="40">
        <f t="shared" si="40"/>
        <v>-4.1585920975609869E-2</v>
      </c>
      <c r="F1322" s="39">
        <v>2562.5</v>
      </c>
    </row>
    <row r="1323" spans="2:7" ht="15.75">
      <c r="B1323" s="49">
        <v>44320</v>
      </c>
      <c r="C1323" s="50">
        <v>10.25</v>
      </c>
      <c r="D1323" s="50">
        <v>9.8132505899999991</v>
      </c>
      <c r="E1323" s="40">
        <f t="shared" si="40"/>
        <v>-4.2609698536585472E-2</v>
      </c>
      <c r="F1323" s="39">
        <v>41114</v>
      </c>
    </row>
    <row r="1324" spans="2:7" ht="15.75">
      <c r="B1324" s="49">
        <v>44319</v>
      </c>
      <c r="C1324" s="50">
        <v>10.3</v>
      </c>
      <c r="D1324" s="50">
        <v>9.8517979600000007</v>
      </c>
      <c r="E1324" s="40">
        <f t="shared" si="40"/>
        <v>-4.3514761165048488E-2</v>
      </c>
      <c r="F1324" s="39">
        <v>7158.82</v>
      </c>
    </row>
    <row r="1325" spans="2:7" ht="15.75">
      <c r="B1325" s="49">
        <v>44316</v>
      </c>
      <c r="C1325" s="50">
        <v>10.382999999999999</v>
      </c>
      <c r="D1325" s="50">
        <v>9.8011985300000006</v>
      </c>
      <c r="E1325" s="40">
        <f t="shared" si="40"/>
        <v>-5.6034043147452417E-2</v>
      </c>
      <c r="F1325" s="39">
        <v>524089.50000000006</v>
      </c>
    </row>
    <row r="1326" spans="2:7" ht="15.75">
      <c r="B1326" s="49">
        <v>44315</v>
      </c>
      <c r="C1326" s="50">
        <v>10.387</v>
      </c>
      <c r="D1326" s="50">
        <v>9.938411949999999</v>
      </c>
      <c r="E1326" s="40">
        <f t="shared" si="40"/>
        <v>-4.3187450659478377E-2</v>
      </c>
      <c r="F1326" s="39">
        <v>9550.5300000000007</v>
      </c>
    </row>
    <row r="1327" spans="2:7" ht="15.75">
      <c r="B1327" s="49">
        <v>44314</v>
      </c>
      <c r="C1327" s="50">
        <v>10.273999999999999</v>
      </c>
      <c r="D1327" s="50">
        <v>9.9260343000000013</v>
      </c>
      <c r="E1327" s="40">
        <f t="shared" si="40"/>
        <v>-3.3868571150476701E-2</v>
      </c>
      <c r="F1327" s="39">
        <v>2367.52</v>
      </c>
    </row>
    <row r="1328" spans="2:7" ht="15.75">
      <c r="B1328" s="49">
        <v>44313</v>
      </c>
      <c r="C1328" s="50">
        <v>10.4</v>
      </c>
      <c r="D1328" s="50">
        <v>9.8838340200000001</v>
      </c>
      <c r="E1328" s="40">
        <f t="shared" si="40"/>
        <v>-4.9631344230769203E-2</v>
      </c>
      <c r="F1328" s="39">
        <v>13300.7</v>
      </c>
    </row>
    <row r="1329" spans="2:6" ht="15.75">
      <c r="B1329" s="49">
        <v>44312</v>
      </c>
      <c r="C1329" s="50">
        <v>10.39</v>
      </c>
      <c r="D1329" s="50">
        <v>9.8449159799999997</v>
      </c>
      <c r="E1329" s="40">
        <f t="shared" si="40"/>
        <v>-5.2462369586140589E-2</v>
      </c>
      <c r="F1329" s="39">
        <v>1142.9000000000001</v>
      </c>
    </row>
    <row r="1330" spans="2:6" ht="15.75">
      <c r="B1330" s="49">
        <v>44309</v>
      </c>
      <c r="C1330" s="50">
        <v>10.413</v>
      </c>
      <c r="D1330" s="50">
        <v>9.8131419300000005</v>
      </c>
      <c r="E1330" s="40">
        <f t="shared" si="40"/>
        <v>-5.7606652261596114E-2</v>
      </c>
      <c r="F1330" s="39">
        <v>937.25</v>
      </c>
    </row>
    <row r="1331" spans="2:6" ht="15.75">
      <c r="B1331" s="49">
        <v>44308</v>
      </c>
      <c r="C1331" s="50">
        <v>10.3</v>
      </c>
      <c r="D1331" s="50">
        <v>9.79675969</v>
      </c>
      <c r="E1331" s="40">
        <f t="shared" si="40"/>
        <v>-4.8858282524271934E-2</v>
      </c>
      <c r="F1331" s="39">
        <v>1187591</v>
      </c>
    </row>
    <row r="1332" spans="2:6" ht="15.75">
      <c r="B1332" s="49">
        <v>44306</v>
      </c>
      <c r="C1332" s="50">
        <v>10.43</v>
      </c>
      <c r="D1332" s="50">
        <v>9.70754713</v>
      </c>
      <c r="E1332" s="40">
        <f t="shared" si="40"/>
        <v>-6.9266813998082433E-2</v>
      </c>
      <c r="F1332" s="39">
        <v>3337.6</v>
      </c>
    </row>
    <row r="1333" spans="2:6" ht="15.75">
      <c r="B1333" s="49">
        <v>44305</v>
      </c>
      <c r="C1333" s="50">
        <v>10.440000000000001</v>
      </c>
      <c r="D1333" s="50">
        <v>9.768072329999999</v>
      </c>
      <c r="E1333" s="40">
        <f t="shared" si="40"/>
        <v>-6.4360887931034672E-2</v>
      </c>
      <c r="F1333" s="39">
        <v>8132.18</v>
      </c>
    </row>
    <row r="1334" spans="2:6" ht="15.75">
      <c r="B1334" s="49">
        <v>44302</v>
      </c>
      <c r="C1334" s="50">
        <v>10.459999999999999</v>
      </c>
      <c r="D1334" s="50">
        <v>9.7271904500000002</v>
      </c>
      <c r="E1334" s="40">
        <f t="shared" si="40"/>
        <v>-7.0058274378585028E-2</v>
      </c>
      <c r="F1334" s="39">
        <v>1778.2</v>
      </c>
    </row>
    <row r="1335" spans="2:6" ht="15.75">
      <c r="B1335" s="49">
        <v>44301</v>
      </c>
      <c r="C1335" s="50">
        <v>10.47</v>
      </c>
      <c r="D1335" s="50">
        <v>9.6786105000000013</v>
      </c>
      <c r="E1335" s="40">
        <f t="shared" si="40"/>
        <v>-7.5586389684813682E-2</v>
      </c>
      <c r="F1335" s="39">
        <v>77102.75</v>
      </c>
    </row>
    <row r="1336" spans="2:6" ht="15.75">
      <c r="B1336" s="49">
        <v>44300</v>
      </c>
      <c r="C1336" s="50">
        <v>10.276</v>
      </c>
      <c r="D1336" s="50">
        <v>9.6350481299999995</v>
      </c>
      <c r="E1336" s="40">
        <f t="shared" si="40"/>
        <v>-6.2373673608407953E-2</v>
      </c>
      <c r="F1336" s="39">
        <v>932574.8</v>
      </c>
    </row>
    <row r="1337" spans="2:6" ht="15.75">
      <c r="B1337" s="49">
        <v>44299</v>
      </c>
      <c r="C1337" s="50">
        <v>10.28</v>
      </c>
      <c r="D1337" s="50">
        <v>9.6115682400000004</v>
      </c>
      <c r="E1337" s="40">
        <f t="shared" si="40"/>
        <v>-6.5022544747081579E-2</v>
      </c>
      <c r="F1337" s="39">
        <v>72629.279999999999</v>
      </c>
    </row>
    <row r="1338" spans="2:6" ht="15.75">
      <c r="B1338" s="49">
        <v>44298</v>
      </c>
      <c r="C1338" s="50">
        <v>10.3</v>
      </c>
      <c r="D1338" s="50">
        <v>9.6780731299999996</v>
      </c>
      <c r="E1338" s="40">
        <f t="shared" si="40"/>
        <v>-6.0381249514563251E-2</v>
      </c>
      <c r="F1338" s="39">
        <v>215674.8</v>
      </c>
    </row>
    <row r="1339" spans="2:6" ht="15.75">
      <c r="B1339" s="49">
        <v>44295</v>
      </c>
      <c r="C1339" s="50">
        <v>10.574999999999999</v>
      </c>
      <c r="D1339" s="50">
        <v>9.690411430000001</v>
      </c>
      <c r="E1339" s="40">
        <f t="shared" si="40"/>
        <v>-8.3649037352245714E-2</v>
      </c>
      <c r="F1339" s="39">
        <v>283851.09999999998</v>
      </c>
    </row>
    <row r="1340" spans="2:6" ht="15.75">
      <c r="B1340" s="49">
        <v>44294</v>
      </c>
      <c r="C1340" s="50">
        <v>10.574999999999999</v>
      </c>
      <c r="D1340" s="50">
        <v>9.7468644399999995</v>
      </c>
      <c r="E1340" s="40">
        <f t="shared" si="40"/>
        <v>-7.8310691252955089E-2</v>
      </c>
      <c r="F1340" s="39">
        <v>628.70000000000005</v>
      </c>
    </row>
    <row r="1341" spans="2:6" ht="15.75">
      <c r="B1341" s="49">
        <v>44293</v>
      </c>
      <c r="C1341" s="50">
        <v>10.301</v>
      </c>
      <c r="D1341" s="50">
        <v>9.6491837799999995</v>
      </c>
      <c r="E1341" s="40">
        <f t="shared" si="40"/>
        <v>-6.3276984758761312E-2</v>
      </c>
      <c r="F1341" s="39">
        <v>103.01</v>
      </c>
    </row>
    <row r="1342" spans="2:6" ht="15.75">
      <c r="B1342" s="49">
        <v>44292</v>
      </c>
      <c r="C1342" s="50">
        <v>10.301</v>
      </c>
      <c r="D1342" s="50">
        <v>9.6582148399999994</v>
      </c>
      <c r="E1342" s="40">
        <f t="shared" si="40"/>
        <v>-6.2400267935151965E-2</v>
      </c>
      <c r="F1342" s="39">
        <v>103.01</v>
      </c>
    </row>
    <row r="1343" spans="2:6" ht="15.75">
      <c r="B1343" s="49">
        <v>44291</v>
      </c>
      <c r="C1343" s="50">
        <v>10.468999999999999</v>
      </c>
      <c r="D1343" s="50">
        <v>9.6865237799999999</v>
      </c>
      <c r="E1343" s="40">
        <f t="shared" si="40"/>
        <v>-7.4742212245677675E-2</v>
      </c>
      <c r="F1343" s="39">
        <v>206313.9</v>
      </c>
    </row>
    <row r="1344" spans="2:6" ht="15.75">
      <c r="B1344" s="49">
        <v>44287</v>
      </c>
      <c r="C1344" s="50">
        <v>10.3</v>
      </c>
      <c r="D1344" s="50">
        <v>9.7032590799999987</v>
      </c>
      <c r="E1344" s="40">
        <f t="shared" si="40"/>
        <v>-5.7936011650485675E-2</v>
      </c>
      <c r="F1344" s="39">
        <v>244829.6</v>
      </c>
    </row>
    <row r="1345" spans="2:6" ht="15.75">
      <c r="B1345" s="49">
        <v>44286</v>
      </c>
      <c r="C1345" s="50">
        <v>10.4</v>
      </c>
      <c r="D1345" s="50">
        <v>9.708574539999999</v>
      </c>
      <c r="E1345" s="40">
        <f t="shared" si="40"/>
        <v>-6.6483217307692466E-2</v>
      </c>
      <c r="F1345" s="39">
        <v>283310.5</v>
      </c>
    </row>
    <row r="1346" spans="2:6" ht="15.75">
      <c r="B1346" s="49">
        <v>44285</v>
      </c>
      <c r="C1346" s="50">
        <v>10.516999999999999</v>
      </c>
      <c r="D1346" s="50">
        <v>9.7831931599999997</v>
      </c>
      <c r="E1346" s="40">
        <f t="shared" si="40"/>
        <v>-6.9773399258343582E-2</v>
      </c>
      <c r="F1346" s="39">
        <v>525.85</v>
      </c>
    </row>
    <row r="1347" spans="2:6" ht="15.75">
      <c r="B1347" s="49">
        <v>44284</v>
      </c>
      <c r="C1347" s="50">
        <v>10.391999999999999</v>
      </c>
      <c r="D1347" s="50">
        <v>9.7614816599999994</v>
      </c>
      <c r="E1347" s="40">
        <f t="shared" si="40"/>
        <v>-6.0673435334873016E-2</v>
      </c>
      <c r="F1347" s="39">
        <v>206.67</v>
      </c>
    </row>
    <row r="1348" spans="2:6" ht="15.75">
      <c r="B1348" s="49">
        <v>44281</v>
      </c>
      <c r="C1348" s="50">
        <v>10.395</v>
      </c>
      <c r="D1348" s="50">
        <v>9.7787333600000004</v>
      </c>
      <c r="E1348" s="40">
        <f t="shared" si="40"/>
        <v>-5.9284910052910034E-2</v>
      </c>
      <c r="F1348" s="39">
        <v>104340</v>
      </c>
    </row>
    <row r="1349" spans="2:6" ht="15.75">
      <c r="B1349" s="49">
        <v>44280</v>
      </c>
      <c r="C1349" s="50">
        <v>10.385</v>
      </c>
      <c r="D1349" s="50">
        <v>9.7737469299999997</v>
      </c>
      <c r="E1349" s="40">
        <f t="shared" si="40"/>
        <v>-5.8859226769378936E-2</v>
      </c>
      <c r="F1349" s="39">
        <v>27314.55</v>
      </c>
    </row>
    <row r="1350" spans="2:6" ht="15.75">
      <c r="B1350" s="49">
        <v>44279</v>
      </c>
      <c r="C1350" s="50">
        <v>10.401</v>
      </c>
      <c r="D1350" s="50">
        <v>9.7789266299999991</v>
      </c>
      <c r="E1350" s="40">
        <f t="shared" si="40"/>
        <v>-5.9808996250360624E-2</v>
      </c>
      <c r="F1350" s="39">
        <v>106491</v>
      </c>
    </row>
    <row r="1351" spans="2:6" ht="15.75">
      <c r="B1351" s="49">
        <v>44278</v>
      </c>
      <c r="C1351" s="50">
        <v>10.4</v>
      </c>
      <c r="D1351" s="50">
        <v>9.79788003</v>
      </c>
      <c r="E1351" s="40">
        <f t="shared" si="40"/>
        <v>-5.7896150961538551E-2</v>
      </c>
      <c r="F1351" s="39">
        <v>936.5</v>
      </c>
    </row>
    <row r="1352" spans="2:6" ht="15.75">
      <c r="B1352" s="49">
        <v>44277</v>
      </c>
      <c r="C1352" s="50">
        <v>10.35</v>
      </c>
      <c r="D1352" s="50">
        <v>9.8440535400000009</v>
      </c>
      <c r="E1352" s="40">
        <f t="shared" si="40"/>
        <v>-4.8883715942028894E-2</v>
      </c>
      <c r="F1352" s="39">
        <v>1234.5</v>
      </c>
    </row>
    <row r="1353" spans="2:6" ht="15.75">
      <c r="B1353" s="49">
        <v>44274</v>
      </c>
      <c r="C1353" s="50">
        <v>10.35</v>
      </c>
      <c r="D1353" s="50">
        <v>9.8718545800000008</v>
      </c>
      <c r="E1353" s="40">
        <f t="shared" si="40"/>
        <v>-4.6197625120772856E-2</v>
      </c>
      <c r="F1353" s="39">
        <v>1234.5</v>
      </c>
    </row>
    <row r="1354" spans="2:6" ht="15.75">
      <c r="B1354" s="49">
        <v>44273</v>
      </c>
      <c r="C1354" s="50">
        <v>10.35</v>
      </c>
      <c r="D1354" s="50">
        <v>9.9455491400000007</v>
      </c>
      <c r="E1354" s="40">
        <f t="shared" si="40"/>
        <v>-3.9077377777777644E-2</v>
      </c>
      <c r="F1354" s="39">
        <v>1234.5</v>
      </c>
    </row>
    <row r="1355" spans="2:6" ht="15.75">
      <c r="B1355" s="49">
        <v>44272</v>
      </c>
      <c r="C1355" s="50">
        <v>10.303000000000001</v>
      </c>
      <c r="D1355" s="50">
        <v>9.9909778100000004</v>
      </c>
      <c r="E1355" s="40">
        <f t="shared" ref="E1355:E1389" si="42">D1355/C1355-1</f>
        <v>-3.0284595748811038E-2</v>
      </c>
      <c r="F1355" s="39">
        <v>358760.6</v>
      </c>
    </row>
    <row r="1356" spans="2:6" ht="15.75">
      <c r="B1356" s="49">
        <v>44271</v>
      </c>
      <c r="C1356" s="50">
        <v>10.345000000000001</v>
      </c>
      <c r="D1356" s="50">
        <v>9.9825608999999993</v>
      </c>
      <c r="E1356" s="40">
        <f t="shared" si="42"/>
        <v>-3.5035195746737635E-2</v>
      </c>
      <c r="F1356" s="39">
        <v>10282</v>
      </c>
    </row>
    <row r="1357" spans="2:6" ht="15.75">
      <c r="B1357" s="49">
        <v>44270</v>
      </c>
      <c r="C1357" s="50">
        <v>10.345000000000001</v>
      </c>
      <c r="D1357" s="50">
        <v>9.9880588599999989</v>
      </c>
      <c r="E1357" s="40">
        <f t="shared" si="42"/>
        <v>-3.4503735137747849E-2</v>
      </c>
      <c r="F1357" s="39">
        <v>10282</v>
      </c>
    </row>
    <row r="1358" spans="2:6" ht="15.75">
      <c r="B1358" s="49">
        <v>44267</v>
      </c>
      <c r="C1358" s="50">
        <v>10.347</v>
      </c>
      <c r="D1358" s="50">
        <v>9.9923482799999999</v>
      </c>
      <c r="E1358" s="40">
        <f t="shared" si="42"/>
        <v>-3.4275801681646789E-2</v>
      </c>
      <c r="F1358" s="39">
        <v>1345.23</v>
      </c>
    </row>
    <row r="1359" spans="2:6" ht="15.75">
      <c r="B1359" s="49">
        <v>44266</v>
      </c>
      <c r="C1359" s="50">
        <v>10.348000000000001</v>
      </c>
      <c r="D1359" s="50">
        <v>10.025327299999999</v>
      </c>
      <c r="E1359" s="40">
        <f t="shared" si="42"/>
        <v>-3.1182131812910852E-2</v>
      </c>
      <c r="F1359" s="39">
        <v>7146.12</v>
      </c>
    </row>
    <row r="1360" spans="2:6" ht="15.75">
      <c r="B1360" s="49">
        <v>44265</v>
      </c>
      <c r="C1360" s="50">
        <v>10.275</v>
      </c>
      <c r="D1360" s="50">
        <v>10.003059799999999</v>
      </c>
      <c r="E1360" s="40">
        <f t="shared" si="42"/>
        <v>-2.6466199513382138E-2</v>
      </c>
      <c r="F1360" s="39">
        <v>7873.25</v>
      </c>
    </row>
    <row r="1361" spans="2:6" ht="15.75">
      <c r="B1361" s="49">
        <v>44264</v>
      </c>
      <c r="C1361" s="50">
        <v>10.275</v>
      </c>
      <c r="D1361" s="50">
        <v>9.9783018999999999</v>
      </c>
      <c r="E1361" s="40">
        <f t="shared" si="42"/>
        <v>-2.8875727493917314E-2</v>
      </c>
      <c r="F1361" s="39">
        <v>925.3</v>
      </c>
    </row>
    <row r="1362" spans="2:6" ht="15.75">
      <c r="B1362" s="49">
        <v>44263</v>
      </c>
      <c r="C1362" s="50">
        <v>10.285</v>
      </c>
      <c r="D1362" s="50">
        <v>10.0254882</v>
      </c>
      <c r="E1362" s="40">
        <f t="shared" si="42"/>
        <v>-2.5232066115702501E-2</v>
      </c>
      <c r="F1362" s="39">
        <v>21175.75</v>
      </c>
    </row>
    <row r="1363" spans="2:6" ht="15.75">
      <c r="B1363" s="49">
        <v>44260</v>
      </c>
      <c r="C1363" s="50">
        <v>10.290000000000001</v>
      </c>
      <c r="D1363" s="50">
        <v>10.096289799999999</v>
      </c>
      <c r="E1363" s="40">
        <f t="shared" si="42"/>
        <v>-1.8825092322643511E-2</v>
      </c>
      <c r="F1363" s="39">
        <v>56547.9</v>
      </c>
    </row>
    <row r="1364" spans="2:6" ht="15.75">
      <c r="B1364" s="49">
        <v>44259</v>
      </c>
      <c r="C1364" s="50">
        <v>10.295</v>
      </c>
      <c r="D1364" s="50">
        <v>9.9782302400000003</v>
      </c>
      <c r="E1364" s="40">
        <f t="shared" si="42"/>
        <v>-3.0769282175813428E-2</v>
      </c>
      <c r="F1364" s="39">
        <v>39392.57</v>
      </c>
    </row>
    <row r="1365" spans="2:6" ht="15.75">
      <c r="B1365" s="49">
        <v>44258</v>
      </c>
      <c r="C1365" s="50">
        <v>10.275</v>
      </c>
      <c r="D1365" s="50">
        <v>9.8574947399999999</v>
      </c>
      <c r="E1365" s="40">
        <f t="shared" si="42"/>
        <v>-4.063311532846714E-2</v>
      </c>
      <c r="F1365" s="39">
        <v>8220</v>
      </c>
    </row>
    <row r="1366" spans="2:6" ht="15.75">
      <c r="B1366" s="49">
        <v>44257</v>
      </c>
      <c r="C1366" s="50">
        <v>10.275</v>
      </c>
      <c r="D1366" s="50">
        <v>9.8560033899999997</v>
      </c>
      <c r="E1366" s="40">
        <f t="shared" si="42"/>
        <v>-4.0778258880778684E-2</v>
      </c>
      <c r="F1366" s="39">
        <v>74926.350000000006</v>
      </c>
    </row>
    <row r="1367" spans="2:6" ht="15.75">
      <c r="B1367" s="49">
        <v>44256</v>
      </c>
      <c r="C1367" s="50">
        <v>10.275</v>
      </c>
      <c r="D1367" s="50">
        <v>9.8801136400000011</v>
      </c>
      <c r="E1367" s="40">
        <f t="shared" si="42"/>
        <v>-3.8431762530413582E-2</v>
      </c>
      <c r="F1367" s="39">
        <v>17662.88</v>
      </c>
    </row>
    <row r="1368" spans="2:6" ht="15.75">
      <c r="B1368" s="49">
        <v>44253</v>
      </c>
      <c r="C1368" s="50">
        <v>10.324999999999999</v>
      </c>
      <c r="D1368" s="50">
        <v>9.9206698800000002</v>
      </c>
      <c r="E1368" s="40">
        <f t="shared" si="42"/>
        <v>-3.9160302179176654E-2</v>
      </c>
      <c r="F1368" s="39">
        <v>22183.75</v>
      </c>
    </row>
    <row r="1369" spans="2:6" ht="15.75">
      <c r="B1369" s="49">
        <v>44252</v>
      </c>
      <c r="C1369" s="50">
        <v>10.275</v>
      </c>
      <c r="D1369" s="50">
        <v>10.0607896</v>
      </c>
      <c r="E1369" s="40">
        <f t="shared" si="42"/>
        <v>-2.084772749391739E-2</v>
      </c>
      <c r="F1369" s="39">
        <v>4944.17</v>
      </c>
    </row>
    <row r="1370" spans="2:6" ht="15.75">
      <c r="B1370" s="49">
        <v>44251</v>
      </c>
      <c r="C1370" s="50">
        <v>10.282</v>
      </c>
      <c r="D1370" s="50">
        <v>10.1243292</v>
      </c>
      <c r="E1370" s="40">
        <f t="shared" si="42"/>
        <v>-1.5334643065551434E-2</v>
      </c>
      <c r="F1370" s="39">
        <v>1028.2</v>
      </c>
    </row>
    <row r="1371" spans="2:6" ht="15.75">
      <c r="B1371" s="49">
        <v>44250</v>
      </c>
      <c r="C1371" s="50">
        <v>10.348000000000001</v>
      </c>
      <c r="D1371" s="50">
        <v>10.1547702</v>
      </c>
      <c r="E1371" s="40">
        <f t="shared" si="42"/>
        <v>-1.8673154232702105E-2</v>
      </c>
      <c r="F1371" s="39">
        <v>5691</v>
      </c>
    </row>
    <row r="1372" spans="2:6" ht="15.75">
      <c r="B1372" s="49">
        <v>44249</v>
      </c>
      <c r="C1372" s="50">
        <v>10.349</v>
      </c>
      <c r="D1372" s="50">
        <v>10.142866700000001</v>
      </c>
      <c r="E1372" s="40">
        <f t="shared" si="42"/>
        <v>-1.9918185331916027E-2</v>
      </c>
      <c r="F1372" s="39">
        <v>7517.05</v>
      </c>
    </row>
    <row r="1373" spans="2:6" ht="15.75">
      <c r="B1373" s="49">
        <v>44246</v>
      </c>
      <c r="C1373" s="50">
        <v>10.347</v>
      </c>
      <c r="D1373" s="50">
        <v>10.1917987</v>
      </c>
      <c r="E1373" s="40">
        <f t="shared" si="42"/>
        <v>-1.4999642408427549E-2</v>
      </c>
      <c r="F1373" s="39">
        <v>3703.72</v>
      </c>
    </row>
    <row r="1374" spans="2:6" ht="15.75">
      <c r="B1374" s="49">
        <v>44245</v>
      </c>
      <c r="C1374" s="50">
        <v>10.321</v>
      </c>
      <c r="D1374" s="50">
        <v>10.1988094</v>
      </c>
      <c r="E1374" s="40">
        <f t="shared" si="42"/>
        <v>-1.1839027226043908E-2</v>
      </c>
      <c r="F1374" s="39">
        <v>112659.1</v>
      </c>
    </row>
    <row r="1375" spans="2:6" ht="15.75">
      <c r="B1375" s="49">
        <v>44244</v>
      </c>
      <c r="C1375" s="50">
        <v>10.32</v>
      </c>
      <c r="D1375" s="50">
        <v>10.1913605</v>
      </c>
      <c r="E1375" s="40">
        <f t="shared" si="42"/>
        <v>-1.2465067829457332E-2</v>
      </c>
      <c r="F1375" s="39">
        <v>206.4</v>
      </c>
    </row>
    <row r="1376" spans="2:6" ht="15.75">
      <c r="B1376" s="49">
        <v>44239</v>
      </c>
      <c r="C1376" s="50">
        <v>10.321999999999999</v>
      </c>
      <c r="D1376" s="50">
        <v>10.204600600000001</v>
      </c>
      <c r="E1376" s="40">
        <f t="shared" si="42"/>
        <v>-1.1373706645998682E-2</v>
      </c>
      <c r="F1376" s="39">
        <v>32089.460000000003</v>
      </c>
    </row>
    <row r="1377" spans="2:6" ht="15.75">
      <c r="B1377" s="49">
        <v>44238</v>
      </c>
      <c r="C1377" s="50">
        <v>10.3</v>
      </c>
      <c r="D1377" s="50">
        <v>10.1997704</v>
      </c>
      <c r="E1377" s="40">
        <f t="shared" si="42"/>
        <v>-9.7310291262135973E-3</v>
      </c>
      <c r="F1377" s="39">
        <v>33428.15</v>
      </c>
    </row>
    <row r="1378" spans="2:6" ht="15.75">
      <c r="B1378" s="49">
        <v>44237</v>
      </c>
      <c r="C1378" s="50">
        <v>10.290000000000001</v>
      </c>
      <c r="D1378" s="50">
        <v>10.1933677</v>
      </c>
      <c r="E1378" s="40">
        <f t="shared" si="42"/>
        <v>-9.3908940719146239E-3</v>
      </c>
      <c r="F1378" s="39">
        <v>26818.2</v>
      </c>
    </row>
    <row r="1379" spans="2:6" ht="15.75">
      <c r="B1379" s="49">
        <v>44236</v>
      </c>
      <c r="C1379" s="50">
        <v>10.275</v>
      </c>
      <c r="D1379" s="50">
        <v>10.1625043</v>
      </c>
      <c r="E1379" s="40">
        <f t="shared" si="42"/>
        <v>-1.0948486618004849E-2</v>
      </c>
      <c r="F1379" s="39">
        <v>9305.58</v>
      </c>
    </row>
    <row r="1380" spans="2:6" ht="15.75">
      <c r="B1380" s="49">
        <v>44235</v>
      </c>
      <c r="C1380" s="50">
        <v>10.291</v>
      </c>
      <c r="D1380" s="50">
        <v>10.1820781</v>
      </c>
      <c r="E1380" s="40">
        <f t="shared" si="42"/>
        <v>-1.0584190068992361E-2</v>
      </c>
      <c r="F1380" s="39">
        <v>25269.69</v>
      </c>
    </row>
    <row r="1381" spans="2:6" ht="15.75">
      <c r="B1381" s="49">
        <v>44232</v>
      </c>
      <c r="C1381" s="50">
        <v>10.290000000000001</v>
      </c>
      <c r="D1381" s="50">
        <v>10.185405599999999</v>
      </c>
      <c r="E1381" s="40">
        <f t="shared" si="42"/>
        <v>-1.0164664723032235E-2</v>
      </c>
      <c r="F1381" s="39">
        <v>4083.2</v>
      </c>
    </row>
    <row r="1382" spans="2:6" ht="15.75">
      <c r="B1382" s="49">
        <v>44231</v>
      </c>
      <c r="C1382" s="50">
        <v>10.25</v>
      </c>
      <c r="D1382" s="50">
        <v>10.1757714</v>
      </c>
      <c r="E1382" s="40">
        <f t="shared" si="42"/>
        <v>-7.2418146341463041E-3</v>
      </c>
      <c r="F1382" s="39">
        <v>117750.3</v>
      </c>
    </row>
    <row r="1383" spans="2:6" ht="15.75">
      <c r="B1383" s="49">
        <v>44230</v>
      </c>
      <c r="C1383" s="50">
        <v>10.263999999999999</v>
      </c>
      <c r="D1383" s="50">
        <v>10.196437</v>
      </c>
      <c r="E1383" s="40">
        <f t="shared" si="42"/>
        <v>-6.5825214341387328E-3</v>
      </c>
      <c r="F1383" s="39">
        <v>7900.5</v>
      </c>
    </row>
    <row r="1384" spans="2:6" ht="15.75">
      <c r="B1384" s="49">
        <v>44229</v>
      </c>
      <c r="C1384" s="50">
        <v>10.269</v>
      </c>
      <c r="D1384" s="50">
        <v>10.179428400000001</v>
      </c>
      <c r="E1384" s="40">
        <f t="shared" si="42"/>
        <v>-8.7225241016651855E-3</v>
      </c>
      <c r="F1384" s="39">
        <v>25726.61</v>
      </c>
    </row>
    <row r="1385" spans="2:6" ht="15.75">
      <c r="B1385" s="49">
        <v>44228</v>
      </c>
      <c r="C1385" s="50">
        <v>10.211</v>
      </c>
      <c r="D1385" s="50">
        <v>10.13932</v>
      </c>
      <c r="E1385" s="40">
        <f t="shared" si="42"/>
        <v>-7.0198805210067716E-3</v>
      </c>
      <c r="F1385" s="39">
        <v>74212.33</v>
      </c>
    </row>
    <row r="1386" spans="2:6" ht="15.75">
      <c r="B1386" s="49">
        <v>44225</v>
      </c>
      <c r="C1386" s="50">
        <v>10.52</v>
      </c>
      <c r="D1386" s="50">
        <v>10.134877400000001</v>
      </c>
      <c r="E1386" s="40">
        <f t="shared" si="42"/>
        <v>-3.660861216730027E-2</v>
      </c>
      <c r="F1386" s="39">
        <v>33130.75</v>
      </c>
    </row>
    <row r="1387" spans="2:6" ht="15.75">
      <c r="B1387" s="49">
        <v>44224</v>
      </c>
      <c r="C1387" s="50">
        <v>10.35</v>
      </c>
      <c r="D1387" s="50">
        <v>10.1603841</v>
      </c>
      <c r="E1387" s="40">
        <f t="shared" si="42"/>
        <v>-1.8320376811594152E-2</v>
      </c>
      <c r="F1387" s="39">
        <v>170056.6</v>
      </c>
    </row>
    <row r="1388" spans="2:6" ht="15.75">
      <c r="B1388" s="49">
        <v>44223</v>
      </c>
      <c r="C1388" s="50">
        <v>10.27</v>
      </c>
      <c r="D1388" s="50">
        <v>10.118143499999999</v>
      </c>
      <c r="E1388" s="40">
        <f t="shared" si="42"/>
        <v>-1.4786416747809228E-2</v>
      </c>
      <c r="F1388" s="39">
        <v>216852.6</v>
      </c>
    </row>
    <row r="1389" spans="2:6" ht="15.75">
      <c r="B1389" s="49">
        <v>44222</v>
      </c>
      <c r="C1389" s="50">
        <v>10.122</v>
      </c>
      <c r="D1389" s="50">
        <v>10.090822900000001</v>
      </c>
      <c r="E1389" s="40">
        <f t="shared" si="42"/>
        <v>-3.0801323849041218E-3</v>
      </c>
      <c r="F1389" s="39">
        <v>91300440</v>
      </c>
    </row>
    <row r="1390" spans="2:6" ht="15.75">
      <c r="B1390" s="49">
        <v>44218</v>
      </c>
      <c r="C1390" s="50"/>
      <c r="D1390" s="50">
        <v>10.065077630000001</v>
      </c>
      <c r="E1390" s="40"/>
      <c r="F1390" s="39"/>
    </row>
    <row r="1391" spans="2:6" ht="15.75">
      <c r="B1391" s="49">
        <v>44217</v>
      </c>
      <c r="C1391" s="50"/>
      <c r="D1391" s="50">
        <v>10.106830929999999</v>
      </c>
      <c r="E1391" s="40"/>
      <c r="F1391" s="39"/>
    </row>
    <row r="1392" spans="2:6" ht="15.75">
      <c r="B1392" s="49">
        <v>44216</v>
      </c>
      <c r="C1392" s="50"/>
      <c r="D1392" s="50">
        <v>10.13012992</v>
      </c>
      <c r="E1392" s="40"/>
      <c r="F1392" s="39"/>
    </row>
    <row r="1393" spans="2:6" ht="15.75">
      <c r="B1393" s="49">
        <v>44215</v>
      </c>
      <c r="C1393" s="50"/>
      <c r="D1393" s="50">
        <v>10.1198631</v>
      </c>
      <c r="E1393" s="40"/>
      <c r="F1393" s="39"/>
    </row>
    <row r="1394" spans="2:6" ht="15.75">
      <c r="B1394" s="49">
        <v>44214</v>
      </c>
      <c r="C1394" s="50"/>
      <c r="D1394" s="50">
        <v>10.13612144</v>
      </c>
      <c r="E1394" s="40"/>
      <c r="F1394" s="39"/>
    </row>
    <row r="1395" spans="2:6" ht="15.75">
      <c r="B1395" s="49">
        <v>44211</v>
      </c>
      <c r="C1395" s="50"/>
      <c r="D1395" s="50">
        <v>10.12729841</v>
      </c>
      <c r="E1395" s="40"/>
      <c r="F1395" s="39"/>
    </row>
    <row r="1396" spans="2:6" ht="15.75">
      <c r="B1396" s="49">
        <v>44210</v>
      </c>
      <c r="C1396" s="50"/>
      <c r="D1396" s="50">
        <v>10.140315150000001</v>
      </c>
      <c r="E1396" s="40"/>
      <c r="F1396" s="39"/>
    </row>
    <row r="1397" spans="2:6" ht="15.75">
      <c r="B1397" s="49">
        <v>44209</v>
      </c>
      <c r="C1397" s="50"/>
      <c r="D1397" s="50">
        <v>10.09976627</v>
      </c>
      <c r="E1397" s="40"/>
      <c r="F1397" s="39"/>
    </row>
    <row r="1398" spans="2:6" ht="15.75">
      <c r="B1398" s="49">
        <v>44208</v>
      </c>
      <c r="C1398" s="50"/>
      <c r="D1398" s="50">
        <v>10.12884021</v>
      </c>
      <c r="E1398" s="40"/>
      <c r="F1398" s="39"/>
    </row>
    <row r="1399" spans="2:6" ht="15.75">
      <c r="B1399" s="49">
        <v>44207</v>
      </c>
      <c r="C1399" s="50"/>
      <c r="D1399" s="50">
        <v>10.0891161</v>
      </c>
      <c r="E1399" s="40"/>
      <c r="F1399" s="39"/>
    </row>
    <row r="1400" spans="2:6" ht="15.75">
      <c r="B1400" s="49">
        <v>44204</v>
      </c>
      <c r="C1400" s="50"/>
      <c r="D1400" s="50">
        <v>10.16706965</v>
      </c>
      <c r="E1400" s="40"/>
      <c r="F1400" s="39"/>
    </row>
    <row r="1401" spans="2:6" ht="15.75">
      <c r="B1401" s="49">
        <v>44203</v>
      </c>
      <c r="D1401" s="50">
        <v>10.174224259999999</v>
      </c>
    </row>
    <row r="1402" spans="2:6" ht="15.75">
      <c r="B1402" s="49">
        <v>44202</v>
      </c>
      <c r="D1402" s="50">
        <v>10.2212344</v>
      </c>
    </row>
    <row r="1403" spans="2:6" ht="15.75">
      <c r="B1403" s="49">
        <v>44201</v>
      </c>
      <c r="D1403" s="50">
        <v>10.22925175</v>
      </c>
    </row>
    <row r="1404" spans="2:6" ht="15.75">
      <c r="B1404" s="49">
        <v>44200</v>
      </c>
      <c r="D1404" s="50">
        <v>10.26486953</v>
      </c>
    </row>
    <row r="1405" spans="2:6" ht="15.75">
      <c r="B1405" s="49">
        <v>44195</v>
      </c>
      <c r="D1405" s="50">
        <v>10.25537856</v>
      </c>
    </row>
    <row r="1406" spans="2:6" ht="15.75">
      <c r="B1406" s="49">
        <v>44194</v>
      </c>
      <c r="D1406" s="50">
        <v>10.356368059999999</v>
      </c>
    </row>
    <row r="1407" spans="2:6" ht="15.75">
      <c r="B1407" s="49">
        <v>44193</v>
      </c>
      <c r="D1407" s="50">
        <v>10.317496</v>
      </c>
    </row>
    <row r="1408" spans="2:6" ht="15.75">
      <c r="B1408" s="49">
        <v>44188</v>
      </c>
      <c r="D1408" s="50">
        <v>10.329495550000001</v>
      </c>
    </row>
    <row r="1409" spans="2:4" ht="15.75">
      <c r="B1409" s="49">
        <v>44187</v>
      </c>
      <c r="D1409" s="50">
        <v>10.28703971</v>
      </c>
    </row>
    <row r="1410" spans="2:4" ht="15.75">
      <c r="B1410" s="49">
        <v>44186</v>
      </c>
      <c r="D1410" s="50">
        <v>10.279556789999999</v>
      </c>
    </row>
    <row r="1411" spans="2:4" ht="15.75">
      <c r="B1411" s="49">
        <v>44183</v>
      </c>
      <c r="D1411" s="50">
        <v>10.280818589999999</v>
      </c>
    </row>
    <row r="1412" spans="2:4" ht="15.75">
      <c r="B1412" s="49">
        <v>44182</v>
      </c>
      <c r="D1412" s="50">
        <v>10.28077742</v>
      </c>
    </row>
    <row r="1413" spans="2:4" ht="15.75">
      <c r="B1413" s="49">
        <v>44181</v>
      </c>
      <c r="D1413" s="50">
        <v>10.268312179999999</v>
      </c>
    </row>
    <row r="1414" spans="2:4" ht="15.75">
      <c r="B1414" s="49">
        <v>44180</v>
      </c>
      <c r="D1414" s="50">
        <v>10.288100830000001</v>
      </c>
    </row>
    <row r="1415" spans="2:4" ht="15.75">
      <c r="B1415" s="49">
        <v>44179</v>
      </c>
      <c r="D1415" s="50">
        <v>10.269441759999999</v>
      </c>
    </row>
    <row r="1416" spans="2:4" ht="15.75">
      <c r="B1416" s="49">
        <v>44176</v>
      </c>
      <c r="D1416" s="50">
        <v>10.273108240000001</v>
      </c>
    </row>
    <row r="1417" spans="2:4" ht="15.75">
      <c r="B1417" s="49">
        <v>44175</v>
      </c>
      <c r="D1417" s="50">
        <v>10.222647949999999</v>
      </c>
    </row>
    <row r="1418" spans="2:4" ht="15.75">
      <c r="B1418" s="49">
        <v>44174</v>
      </c>
      <c r="D1418" s="50">
        <v>10.196515</v>
      </c>
    </row>
    <row r="1419" spans="2:4" ht="15.75">
      <c r="B1419" s="49">
        <v>44173</v>
      </c>
      <c r="D1419" s="50">
        <v>10.191809859999999</v>
      </c>
    </row>
    <row r="1420" spans="2:4" ht="15.75">
      <c r="B1420" s="49">
        <v>44172</v>
      </c>
      <c r="D1420" s="50">
        <v>10.166816470000001</v>
      </c>
    </row>
    <row r="1421" spans="2:4" ht="15.75">
      <c r="B1421" s="49">
        <v>44169</v>
      </c>
      <c r="D1421" s="50">
        <v>10.158985099999999</v>
      </c>
    </row>
    <row r="1422" spans="2:4" ht="15.75">
      <c r="B1422" s="49">
        <v>44168</v>
      </c>
      <c r="D1422" s="50">
        <v>10.14828337</v>
      </c>
    </row>
    <row r="1423" spans="2:4" ht="15.75">
      <c r="B1423" s="49">
        <v>44167</v>
      </c>
      <c r="D1423" s="50">
        <v>10.06022529</v>
      </c>
    </row>
    <row r="1424" spans="2:4" ht="15.75">
      <c r="B1424" s="49">
        <v>44166</v>
      </c>
      <c r="D1424" s="50">
        <v>10.02555072</v>
      </c>
    </row>
    <row r="1425" spans="2:4" ht="15.75">
      <c r="B1425" s="49">
        <v>44165</v>
      </c>
      <c r="D1425" s="50">
        <v>9.9640895</v>
      </c>
    </row>
    <row r="1426" spans="2:4" ht="15.75">
      <c r="B1426" s="49">
        <v>44162</v>
      </c>
      <c r="D1426" s="50">
        <v>10.06700949</v>
      </c>
    </row>
    <row r="1427" spans="2:4" ht="15.75">
      <c r="B1427" s="49">
        <v>44161</v>
      </c>
      <c r="D1427" s="50">
        <v>10.01211004</v>
      </c>
    </row>
    <row r="1428" spans="2:4" ht="15.75">
      <c r="B1428" s="49">
        <v>44160</v>
      </c>
      <c r="D1428" s="50">
        <v>9.9836464899999999</v>
      </c>
    </row>
    <row r="1429" spans="2:4" ht="15.75">
      <c r="B1429" s="49">
        <v>44159</v>
      </c>
      <c r="D1429" s="50">
        <v>9.9854779499999999</v>
      </c>
    </row>
    <row r="1430" spans="2:4" ht="15.75">
      <c r="B1430" s="49">
        <v>44158</v>
      </c>
      <c r="D1430" s="50">
        <v>9.9590669599999995</v>
      </c>
    </row>
    <row r="1431" spans="2:4" ht="15.75">
      <c r="B1431" s="49">
        <v>44155</v>
      </c>
      <c r="D1431" s="50">
        <v>9.9940140199999998</v>
      </c>
    </row>
    <row r="1432" spans="2:4" ht="15.75">
      <c r="B1432" s="49">
        <v>44154</v>
      </c>
      <c r="D1432" s="50">
        <v>10.01106377</v>
      </c>
    </row>
    <row r="1433" spans="2:4" ht="15.75">
      <c r="B1433" s="49">
        <v>44153</v>
      </c>
      <c r="D1433" s="50">
        <v>10.00193028</v>
      </c>
    </row>
    <row r="1434" spans="2:4" ht="15.75">
      <c r="B1434" s="49">
        <v>44152</v>
      </c>
      <c r="D1434" s="50">
        <v>10.04151832</v>
      </c>
    </row>
    <row r="1435" spans="2:4" ht="15.75">
      <c r="B1435" s="49">
        <v>44151</v>
      </c>
      <c r="D1435" s="50">
        <v>10.03557728</v>
      </c>
    </row>
    <row r="1436" spans="2:4" ht="15.75">
      <c r="B1436" s="49">
        <v>44148</v>
      </c>
      <c r="D1436" s="50">
        <v>10.01122971</v>
      </c>
    </row>
    <row r="1437" spans="2:4" ht="15.75">
      <c r="B1437" s="49">
        <v>44147</v>
      </c>
      <c r="D1437" s="50">
        <v>9.98776668</v>
      </c>
    </row>
    <row r="1438" spans="2:4" ht="15.75">
      <c r="B1438" s="49">
        <v>44146</v>
      </c>
      <c r="D1438" s="50">
        <v>10.00075114</v>
      </c>
    </row>
    <row r="1439" spans="2:4" ht="15.75">
      <c r="B1439" s="49">
        <v>44145</v>
      </c>
      <c r="D1439" s="50">
        <v>10.037336079999999</v>
      </c>
    </row>
    <row r="1440" spans="2:4" ht="15.75">
      <c r="B1440" s="49">
        <v>44144</v>
      </c>
      <c r="D1440" s="50">
        <v>10.05337037</v>
      </c>
    </row>
    <row r="1441" spans="2:4" ht="15.75">
      <c r="B1441" s="49">
        <v>44141</v>
      </c>
      <c r="D1441" s="50">
        <v>10.020015019999999</v>
      </c>
    </row>
    <row r="1442" spans="2:4" ht="15.75">
      <c r="B1442" s="49">
        <v>44140</v>
      </c>
      <c r="D1442" s="50">
        <v>9.9887208200000011</v>
      </c>
    </row>
    <row r="1443" spans="2:4" ht="15.75">
      <c r="B1443" s="49">
        <v>44139</v>
      </c>
      <c r="D1443" s="50">
        <v>9.95019031</v>
      </c>
    </row>
    <row r="1444" spans="2:4" ht="15.75">
      <c r="B1444" s="49">
        <v>44138</v>
      </c>
      <c r="D1444" s="50">
        <v>9.9115410999999991</v>
      </c>
    </row>
    <row r="1445" spans="2:4" ht="15.75">
      <c r="B1445" s="49">
        <v>44134</v>
      </c>
      <c r="D1445" s="50">
        <v>9.9017416899999997</v>
      </c>
    </row>
    <row r="1446" spans="2:4" ht="15.75">
      <c r="B1446" s="49">
        <v>44133</v>
      </c>
      <c r="D1446" s="50">
        <v>9.9351317100000003</v>
      </c>
    </row>
    <row r="1447" spans="2:4" ht="15.75">
      <c r="B1447" s="49">
        <v>44132</v>
      </c>
      <c r="D1447" s="50">
        <v>9.9158802000000001</v>
      </c>
    </row>
    <row r="1448" spans="2:4" ht="15.75">
      <c r="B1448" s="49">
        <v>44131</v>
      </c>
      <c r="D1448" s="50">
        <v>9.9054550599999995</v>
      </c>
    </row>
    <row r="1449" spans="2:4" ht="15.75">
      <c r="B1449" s="49">
        <v>44130</v>
      </c>
      <c r="D1449" s="50">
        <v>9.9245974700000001</v>
      </c>
    </row>
    <row r="1450" spans="2:4" ht="15.75">
      <c r="B1450" s="49">
        <v>44127</v>
      </c>
      <c r="D1450" s="50">
        <v>9.9526296599999995</v>
      </c>
    </row>
    <row r="1451" spans="2:4" ht="15.75">
      <c r="B1451" s="49">
        <v>44126</v>
      </c>
      <c r="D1451" s="50">
        <v>9.9934985699999999</v>
      </c>
    </row>
    <row r="1452" spans="2:4" ht="15.75">
      <c r="B1452" s="49">
        <v>44125</v>
      </c>
      <c r="D1452" s="50">
        <v>10.00520002</v>
      </c>
    </row>
    <row r="1453" spans="2:4" ht="15.75">
      <c r="B1453" s="49">
        <v>44124</v>
      </c>
      <c r="D1453" s="50">
        <v>10</v>
      </c>
    </row>
    <row r="1454" spans="2:4" ht="15.75">
      <c r="B1454" s="49"/>
      <c r="D1454" s="50"/>
    </row>
    <row r="1455" spans="2:4" ht="15.75">
      <c r="B1455" s="49"/>
      <c r="D1455" s="50"/>
    </row>
    <row r="1456" spans="2:4" ht="15.75">
      <c r="B1456" s="49"/>
      <c r="D1456" s="50"/>
    </row>
    <row r="1457" spans="2:4" ht="15.75">
      <c r="B1457" s="49"/>
      <c r="D1457" s="50"/>
    </row>
    <row r="1458" spans="2:4" ht="15.75">
      <c r="B1458" s="49"/>
      <c r="D1458" s="50"/>
    </row>
    <row r="1459" spans="2:4" ht="15.75">
      <c r="B1459" s="49"/>
      <c r="D1459" s="50"/>
    </row>
    <row r="1460" spans="2:4" ht="15.75">
      <c r="B1460" s="49"/>
      <c r="D1460" s="50"/>
    </row>
    <row r="1461" spans="2:4" ht="15.75">
      <c r="B1461" s="49"/>
      <c r="D1461" s="50"/>
    </row>
    <row r="1462" spans="2:4" ht="15.75">
      <c r="B1462" s="49"/>
      <c r="D1462" s="50"/>
    </row>
    <row r="1463" spans="2:4" ht="15.75">
      <c r="B1463" s="49"/>
      <c r="D1463" s="50"/>
    </row>
    <row r="1464" spans="2:4" ht="15.75">
      <c r="B1464" s="49"/>
      <c r="D1464" s="50"/>
    </row>
    <row r="1465" spans="2:4" ht="15.75">
      <c r="B1465" s="4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Capa</vt:lpstr>
      <vt:lpstr>Portfólio CRIs</vt:lpstr>
      <vt:lpstr>Resultado</vt:lpstr>
      <vt:lpstr>Carteira</vt:lpstr>
      <vt:lpstr>Liquidez e Mercado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Leandro Garcia</cp:lastModifiedBy>
  <dcterms:modified xsi:type="dcterms:W3CDTF">2026-08-20T13:39:44Z</dcterms:modified>
</cp:coreProperties>
</file>